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1"/>
  </bookViews>
  <sheets>
    <sheet name="Cover" sheetId="1" r:id="rId1"/>
    <sheet name="Sample" sheetId="2" r:id="rId2"/>
    <sheet name="Blank" sheetId="3" r:id="rId3"/>
  </sheets>
  <definedNames>
    <definedName name="_xlnm.Print_Titles" localSheetId="2">'Blank'!$1:$2</definedName>
    <definedName name="_xlnm.Print_Titles" localSheetId="1">'Sample'!$1:$2</definedName>
  </definedNames>
  <calcPr fullCalcOnLoad="1"/>
</workbook>
</file>

<file path=xl/sharedStrings.xml><?xml version="1.0" encoding="utf-8"?>
<sst xmlns="http://schemas.openxmlformats.org/spreadsheetml/2006/main" count="813" uniqueCount="95">
  <si>
    <t>Cost of Goods</t>
  </si>
  <si>
    <t>Well</t>
  </si>
  <si>
    <t>Call</t>
  </si>
  <si>
    <t>Cost per Liter</t>
  </si>
  <si>
    <t>Cost Per Ounce</t>
  </si>
  <si>
    <t>Sale Price</t>
  </si>
  <si>
    <t>Estimated COG % Based on Est. Sales Mix</t>
  </si>
  <si>
    <t>Estimated Sales Mix</t>
  </si>
  <si>
    <t>Vodka</t>
  </si>
  <si>
    <t>Gin</t>
  </si>
  <si>
    <t>Bourbon</t>
  </si>
  <si>
    <t>Blend</t>
  </si>
  <si>
    <t>Scotch</t>
  </si>
  <si>
    <t>Canadian</t>
  </si>
  <si>
    <t>Rum</t>
  </si>
  <si>
    <t>Tequilla</t>
  </si>
  <si>
    <t>Prem. Call</t>
  </si>
  <si>
    <t>Sales Mix Within Liquor Type</t>
  </si>
  <si>
    <t>Must = 100%</t>
  </si>
  <si>
    <t>Average Cost of Mixer / Garnish</t>
  </si>
  <si>
    <t>1.</t>
  </si>
  <si>
    <t>2.</t>
  </si>
  <si>
    <t>3.</t>
  </si>
  <si>
    <t>4.</t>
  </si>
  <si>
    <t>5.</t>
  </si>
  <si>
    <t>DATA</t>
  </si>
  <si>
    <t>RESULTS</t>
  </si>
  <si>
    <t>CALCULATIONS (Do Not Type In This Section)</t>
  </si>
  <si>
    <t xml:space="preserve">INSTRUCTIONS </t>
  </si>
  <si>
    <t>Column</t>
  </si>
  <si>
    <t>D</t>
  </si>
  <si>
    <t>E</t>
  </si>
  <si>
    <t>F</t>
  </si>
  <si>
    <t>G</t>
  </si>
  <si>
    <t>H</t>
  </si>
  <si>
    <t>I</t>
  </si>
  <si>
    <t>J</t>
  </si>
  <si>
    <t>Profit Per Drink</t>
  </si>
  <si>
    <t xml:space="preserve">Average Profit based on Est. Sales Mix:  </t>
  </si>
  <si>
    <t>Total</t>
  </si>
  <si>
    <t>NIBD %</t>
  </si>
  <si>
    <t>COG %</t>
  </si>
  <si>
    <t xml:space="preserve">NIBD based on Est. Sales Mix:  </t>
  </si>
  <si>
    <t>Labor per Drink</t>
  </si>
  <si>
    <t>Desired NIBD%</t>
  </si>
  <si>
    <t>Operating Cost %</t>
  </si>
  <si>
    <t>With Labor</t>
  </si>
  <si>
    <t>OOE Per Drink</t>
  </si>
  <si>
    <t>Total Operating Cost With OOE</t>
  </si>
  <si>
    <t>Initial Sale Price Point</t>
  </si>
  <si>
    <t>Weighted Sale Price Point</t>
  </si>
  <si>
    <t>Rounded to nearest Quarter</t>
  </si>
  <si>
    <t>Premium</t>
  </si>
  <si>
    <t>Total (Sales Mix)</t>
  </si>
  <si>
    <t>NA</t>
  </si>
  <si>
    <t>Sales Mix Across All Liquor Sales</t>
  </si>
  <si>
    <t>With Mixer / Garnish</t>
  </si>
  <si>
    <t>Labor %</t>
  </si>
  <si>
    <t>OOE %</t>
  </si>
  <si>
    <t>Calculated Sale Price</t>
  </si>
  <si>
    <t>Actual NIBD % after Rounding</t>
  </si>
  <si>
    <t>Average Profit per Drink</t>
  </si>
  <si>
    <t>Manual Sale Price Entry</t>
  </si>
  <si>
    <t>Sales Mix Matrix</t>
  </si>
  <si>
    <t xml:space="preserve">Average Profit based on Contribution:  </t>
  </si>
  <si>
    <t>Number of Drinks Sold</t>
  </si>
  <si>
    <t>Labor ($)</t>
  </si>
  <si>
    <t>Other Operating Expense</t>
  </si>
  <si>
    <r>
      <rPr>
        <b/>
        <sz val="12"/>
        <color indexed="8"/>
        <rFont val="Calibri"/>
        <family val="2"/>
      </rPr>
      <t>Average Cost of Mixer / Garnish:</t>
    </r>
    <r>
      <rPr>
        <sz val="12"/>
        <color indexed="8"/>
        <rFont val="Calibri"/>
        <family val="2"/>
      </rPr>
      <t xml:space="preserve">  Enter the average cost of the mix and/or garnish used per drink.  These include soda, mix, limes, olives, etc.  Drinks that typically served "On the Rocks" will have a very low price here; where those that have both a mixer and a garnish will be significantly higher.  These are estimated average costs based on a typical drink utilizing that type of liquor.  This figure is used in the cost of goods calculations.</t>
    </r>
  </si>
  <si>
    <t>6.</t>
  </si>
  <si>
    <t>The color of the instructions match their respective data input areas.</t>
  </si>
  <si>
    <t>7.</t>
  </si>
  <si>
    <r>
      <rPr>
        <b/>
        <sz val="12"/>
        <color indexed="8"/>
        <rFont val="Calibri"/>
        <family val="2"/>
      </rPr>
      <t>Labor ($):</t>
    </r>
    <r>
      <rPr>
        <sz val="12"/>
        <color indexed="8"/>
        <rFont val="Calibri"/>
        <family val="2"/>
      </rPr>
      <t xml:space="preserve">  This is the dollar figure associated with the labor in the bar department.   This number should be taken directly from the financial statement, which includes employee benefits.   The time frame for this figure should correspond with time frame used to determine the total Number of Drinks Sold.</t>
    </r>
  </si>
  <si>
    <t xml:space="preserve">Enter the Desired NIBD % for each tier in the Purple boxes.  The desired NIBD %'s  only represent liquor sales.  Beer sales will typically have a higher COG % and lower NIBD %.  If you have a significant amount of non-liquor sales, than you will need to keep your liquor NIBD % higher than the IMCOM Benchmark to compensate.  </t>
  </si>
  <si>
    <t>The calculated sales price is displayed in the orange boxes.  These dollar amounts should be the foundation for your final pricing strategy.</t>
  </si>
  <si>
    <t>Row</t>
  </si>
  <si>
    <r>
      <rPr>
        <b/>
        <sz val="12"/>
        <color indexed="8"/>
        <rFont val="Calibri"/>
        <family val="2"/>
      </rPr>
      <t xml:space="preserve">Number of Drinks Sold: </t>
    </r>
    <r>
      <rPr>
        <sz val="12"/>
        <color indexed="8"/>
        <rFont val="Calibri"/>
        <family val="2"/>
      </rPr>
      <t xml:space="preserve"> This figure is the total number of drinks sold in your bar operation; to include liquor, beer, wine and soda.  The total number is utilized to determine the average cost of labor and OOE per drink served.   This number should be acquired from your POS system.   A yearly cumulative total is ideal so that the number can easily be matched to the dollar figures associated with labor and OOE on your end of year financial statement.   [A fixed labor ($) per drink is desirable over a percentage based number per drink, because it costs you the same amount of labor to serve a well drink as it does a premium call drink.  If using a percentage based number, your labor would be drastically higher for a premium drink; which is the opposite of reality.]</t>
    </r>
  </si>
  <si>
    <r>
      <rPr>
        <b/>
        <sz val="12"/>
        <color indexed="8"/>
        <rFont val="Calibri"/>
        <family val="2"/>
      </rPr>
      <t>Other Operating Expenses ($):</t>
    </r>
    <r>
      <rPr>
        <sz val="12"/>
        <color indexed="8"/>
        <rFont val="Calibri"/>
        <family val="2"/>
      </rPr>
      <t xml:space="preserve">  This is the dollar figure associated with the other operating expenses in the bar department.   This number should be taken directly from the financial statement.   The time frame for this figure should correspond with time frame used to determine the total Number of Drinks Sold.</t>
    </r>
  </si>
  <si>
    <t xml:space="preserve">Note:   There are other non-financial variables that may need to be concidered for your particular operation when you set your sale prices; such as market research and competitive analysis.  Consult with your Chain of Command before finalizing your pricing structure.                                                             </t>
  </si>
  <si>
    <t>$</t>
  </si>
  <si>
    <t>oz</t>
  </si>
  <si>
    <t>Tequila</t>
  </si>
  <si>
    <t>FMWRC - Business Operations</t>
  </si>
  <si>
    <t>Bottle Price and Size</t>
  </si>
  <si>
    <t>K</t>
  </si>
  <si>
    <t>L</t>
  </si>
  <si>
    <r>
      <rPr>
        <b/>
        <sz val="12"/>
        <color indexed="8"/>
        <rFont val="Calibri"/>
        <family val="2"/>
      </rPr>
      <t>Sales Mix Across All Liquor Sales:</t>
    </r>
    <r>
      <rPr>
        <sz val="12"/>
        <color indexed="8"/>
        <rFont val="Calibri"/>
        <family val="2"/>
      </rPr>
      <t xml:space="preserve">  This column represents the sales mix of a particular type of liquor across all liquor sales.  Rows 20 thru 34 must add up to 100%; which is seen in Cell K19.  An Example:  If vodka has a 26% sales mix, then this means that 26% of the bar sales are vodka based products.  The numbers for these sales mix ratios should be acquired from the Point of Sale system; based on current sales.</t>
    </r>
  </si>
  <si>
    <r>
      <rPr>
        <b/>
        <sz val="12"/>
        <color indexed="8"/>
        <rFont val="Calibri"/>
        <family val="2"/>
      </rPr>
      <t>Bottle Price and Size:</t>
    </r>
    <r>
      <rPr>
        <sz val="12"/>
        <color indexed="8"/>
        <rFont val="Calibri"/>
        <family val="2"/>
      </rPr>
      <t xml:space="preserve">  All Army MWR Business activities are required to purchase alcohol from AAFES.  One of the benefits when purchasing through AAFES is recieving a landed cost pricing; which is significantly lower than retail pricing.  Put the landed cost listed on your invoice from your AAFES purchasing source; ie WOW, Local Class VI, in the first row associated with that liquor type (ie vodka).  These should not be estimates.  In the cell directly below the landed cost, enter the number of ounces in that bottle.  The majority of the bottles used should be 1 liter bottles, which have 33 oz.  </t>
    </r>
  </si>
  <si>
    <t>Profit per Drink</t>
  </si>
  <si>
    <t>Other Useful Information</t>
  </si>
  <si>
    <t>The following section is to allow for a modification to the calculated sales price.  By changing these numbers, you are able to see the resulting affect on the financial information; all else remaining the same.    This can be used to demonstrate to Leadership the affects of establishing lower price points.</t>
  </si>
  <si>
    <r>
      <rPr>
        <b/>
        <sz val="12"/>
        <color indexed="8"/>
        <rFont val="Calibri"/>
        <family val="2"/>
      </rPr>
      <t xml:space="preserve">Sales Mix Within Liquor Type: </t>
    </r>
    <r>
      <rPr>
        <sz val="12"/>
        <color indexed="8"/>
        <rFont val="Calibri"/>
        <family val="2"/>
      </rPr>
      <t xml:space="preserve"> Columns G, H and I represent the sales mix  between well, call and premium call within that specific liquor type.  These precentages must add up to 100%; which is seen in Column J.  An Example:  If vodka has a 50% wells, 35% Call, and 15% Premium Call sales mix ratio, then this means that 50% of the vodka products ordered utilize the well brand of vodka.  These sales ratios will be estimates based on your current sales.  Remember that well liquor should be used anytime someone does not specifically ask for a brand of liquor; ie rum and coke.  (Bartenders should be trained and encouraged to upsale these requests to a higher tier of liquor.)  </t>
    </r>
  </si>
  <si>
    <t>NIBD / Sale Mix Pricing Methodology and Worksheet</t>
  </si>
  <si>
    <t>NIBD / Sales Mix Pricing Methodology and Worksheet</t>
  </si>
  <si>
    <t>Appendix B-2 - Pricing Methodology Worksheet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</si>
</sst>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s>
  <fonts count="78">
    <font>
      <sz val="11"/>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9"/>
      <color indexed="8"/>
      <name val="Calibri"/>
      <family val="2"/>
    </font>
    <font>
      <b/>
      <sz val="16"/>
      <color indexed="8"/>
      <name val="Calibri"/>
      <family val="2"/>
    </font>
    <font>
      <i/>
      <sz val="11"/>
      <color indexed="8"/>
      <name val="Calibri"/>
      <family val="2"/>
    </font>
    <font>
      <i/>
      <sz val="14"/>
      <color indexed="8"/>
      <name val="Calibri"/>
      <family val="2"/>
    </font>
    <font>
      <b/>
      <sz val="16"/>
      <color indexed="9"/>
      <name val="Calibri"/>
      <family val="2"/>
    </font>
    <font>
      <b/>
      <sz val="10"/>
      <color indexed="8"/>
      <name val="Calibri"/>
      <family val="2"/>
    </font>
    <font>
      <b/>
      <sz val="16"/>
      <name val="Calibri"/>
      <family val="2"/>
    </font>
    <font>
      <b/>
      <sz val="12"/>
      <color indexed="9"/>
      <name val="Calibri"/>
      <family val="2"/>
    </font>
    <font>
      <sz val="14"/>
      <color indexed="9"/>
      <name val="Calibri"/>
      <family val="2"/>
    </font>
    <font>
      <b/>
      <sz val="14"/>
      <color indexed="16"/>
      <name val="Calibri"/>
      <family val="2"/>
    </font>
    <font>
      <sz val="10"/>
      <color indexed="8"/>
      <name val="Calibri"/>
      <family val="2"/>
    </font>
    <font>
      <i/>
      <sz val="10"/>
      <color indexed="8"/>
      <name val="Calibri"/>
      <family val="2"/>
    </font>
    <font>
      <sz val="11"/>
      <name val="Calibri"/>
      <family val="2"/>
    </font>
    <font>
      <sz val="14"/>
      <color indexed="10"/>
      <name val="Calibri"/>
      <family val="2"/>
    </font>
    <font>
      <b/>
      <u val="single"/>
      <sz val="14"/>
      <color indexed="8"/>
      <name val="Arial"/>
      <family val="2"/>
    </font>
    <font>
      <b/>
      <sz val="18"/>
      <color indexed="8"/>
      <name val="Calibri"/>
      <family val="2"/>
    </font>
    <font>
      <sz val="14"/>
      <color indexed="8"/>
      <name val="Calibri"/>
      <family val="2"/>
    </font>
    <font>
      <b/>
      <sz val="14"/>
      <color indexed="9"/>
      <name val="Calibri"/>
      <family val="2"/>
    </font>
    <font>
      <b/>
      <sz val="14"/>
      <color indexed="60"/>
      <name val="Calibri"/>
      <family val="2"/>
    </font>
    <font>
      <b/>
      <sz val="1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9"/>
      <color theme="1"/>
      <name val="Calibri"/>
      <family val="2"/>
    </font>
    <font>
      <b/>
      <sz val="12"/>
      <color theme="1"/>
      <name val="Calibri"/>
      <family val="2"/>
    </font>
    <font>
      <b/>
      <sz val="16"/>
      <color theme="1"/>
      <name val="Calibri"/>
      <family val="2"/>
    </font>
    <font>
      <i/>
      <sz val="11"/>
      <color theme="1"/>
      <name val="Calibri"/>
      <family val="2"/>
    </font>
    <font>
      <i/>
      <sz val="14"/>
      <color theme="1"/>
      <name val="Calibri"/>
      <family val="2"/>
    </font>
    <font>
      <b/>
      <sz val="16"/>
      <color theme="0"/>
      <name val="Calibri"/>
      <family val="2"/>
    </font>
    <font>
      <b/>
      <sz val="10"/>
      <color theme="1"/>
      <name val="Calibri"/>
      <family val="2"/>
    </font>
    <font>
      <sz val="12"/>
      <color theme="1"/>
      <name val="Calibri"/>
      <family val="2"/>
    </font>
    <font>
      <b/>
      <sz val="12"/>
      <color theme="0"/>
      <name val="Calibri"/>
      <family val="2"/>
    </font>
    <font>
      <sz val="14"/>
      <color theme="0"/>
      <name val="Calibri"/>
      <family val="2"/>
    </font>
    <font>
      <b/>
      <sz val="14"/>
      <color theme="5" tint="-0.4999699890613556"/>
      <name val="Calibri"/>
      <family val="2"/>
    </font>
    <font>
      <sz val="10"/>
      <color theme="1"/>
      <name val="Calibri"/>
      <family val="2"/>
    </font>
    <font>
      <i/>
      <sz val="10"/>
      <color theme="1"/>
      <name val="Calibri"/>
      <family val="2"/>
    </font>
    <font>
      <sz val="14"/>
      <color rgb="FFFF0000"/>
      <name val="Calibri"/>
      <family val="2"/>
    </font>
    <font>
      <b/>
      <u val="single"/>
      <sz val="14"/>
      <color theme="1"/>
      <name val="Arial"/>
      <family val="2"/>
    </font>
    <font>
      <b/>
      <sz val="18"/>
      <color theme="0"/>
      <name val="Calibri"/>
      <family val="2"/>
    </font>
    <font>
      <b/>
      <sz val="14"/>
      <color theme="0"/>
      <name val="Calibri"/>
      <family val="2"/>
    </font>
    <font>
      <b/>
      <sz val="14"/>
      <color theme="9" tint="-0.4999699890613556"/>
      <name val="Calibri"/>
      <family val="2"/>
    </font>
    <font>
      <sz val="14"/>
      <color theme="1"/>
      <name val="Calibri"/>
      <family val="2"/>
    </font>
    <font>
      <b/>
      <sz val="18"/>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theme="5" tint="0.5999900102615356"/>
      </patternFill>
    </fill>
    <fill>
      <patternFill patternType="solid">
        <fgColor indexed="65"/>
        <bgColor indexed="64"/>
      </patternFill>
    </fill>
    <fill>
      <patternFill patternType="solid">
        <fgColor theme="0"/>
        <bgColor indexed="64"/>
      </patternFill>
    </fill>
    <fill>
      <patternFill patternType="lightDown"/>
    </fill>
    <fill>
      <patternFill patternType="lightDown">
        <bgColor theme="0"/>
      </patternFill>
    </fill>
    <fill>
      <patternFill patternType="solid">
        <fgColor rgb="FF002060"/>
        <bgColor indexed="64"/>
      </patternFill>
    </fill>
    <fill>
      <patternFill patternType="solid">
        <fgColor rgb="FFFFC000"/>
        <bgColor indexed="64"/>
      </patternFill>
    </fill>
    <fill>
      <patternFill patternType="solid">
        <fgColor theme="7" tint="-0.24997000396251678"/>
        <bgColor indexed="64"/>
      </patternFill>
    </fill>
    <fill>
      <patternFill patternType="solid">
        <fgColor theme="9" tint="-0.24997000396251678"/>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gray0625">
        <bgColor theme="7" tint="0.5999900102615356"/>
      </patternFill>
    </fill>
    <fill>
      <patternFill patternType="solid">
        <fgColor theme="4" tint="-0.2499700039625167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medium"/>
      <right style="thin"/>
      <top/>
      <bottom style="thin"/>
    </border>
    <border>
      <left style="medium"/>
      <right style="thin"/>
      <top style="thin"/>
      <bottom style="thin"/>
    </border>
    <border>
      <left/>
      <right/>
      <top/>
      <bottom style="medium"/>
    </border>
    <border>
      <left/>
      <right style="medium"/>
      <top/>
      <bottom/>
    </border>
    <border>
      <left style="medium"/>
      <right/>
      <top/>
      <bottom/>
    </border>
    <border>
      <left/>
      <right style="medium"/>
      <top/>
      <bottom style="medium"/>
    </border>
    <border>
      <left style="medium"/>
      <right/>
      <top/>
      <bottom style="medium"/>
    </border>
    <border>
      <left/>
      <right/>
      <top style="medium"/>
      <bottom/>
    </border>
    <border>
      <left style="medium"/>
      <right/>
      <top style="medium"/>
      <bottom/>
    </border>
    <border>
      <left style="medium"/>
      <right style="thin"/>
      <top style="thin"/>
      <bottom style="double"/>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medium"/>
      <right style="medium"/>
      <top style="thin"/>
      <bottom style="thin"/>
    </border>
    <border>
      <left style="thin"/>
      <right style="thin"/>
      <top style="thin"/>
      <bottom style="thin"/>
    </border>
    <border>
      <left style="thin"/>
      <right style="thin"/>
      <top style="thin"/>
      <bottom style="double"/>
    </border>
    <border>
      <left style="thin"/>
      <right style="medium"/>
      <top style="thin"/>
      <bottom style="medium"/>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double"/>
    </border>
    <border>
      <left style="thin"/>
      <right style="medium"/>
      <top style="medium"/>
      <bottom style="thin"/>
    </border>
    <border>
      <left style="medium"/>
      <right style="thin"/>
      <top style="medium"/>
      <bottom style="thin"/>
    </border>
    <border>
      <left style="thin"/>
      <right style="thin"/>
      <top style="medium"/>
      <bottom style="thin"/>
    </border>
    <border>
      <left/>
      <right style="medium"/>
      <top style="medium"/>
      <bottom/>
    </border>
    <border>
      <left style="medium"/>
      <right style="medium"/>
      <top style="medium"/>
      <bottom style="thin"/>
    </border>
    <border>
      <left style="medium"/>
      <right style="thin"/>
      <top style="medium"/>
      <bottom style="medium"/>
    </border>
    <border>
      <left style="thin"/>
      <right style="medium"/>
      <top style="medium"/>
      <bottom style="medium"/>
    </border>
    <border>
      <left style="thin"/>
      <right style="thin"/>
      <top style="medium"/>
      <bottom/>
    </border>
    <border>
      <left style="medium"/>
      <right style="medium"/>
      <top style="thin"/>
      <bottom style="medium"/>
    </border>
    <border>
      <left/>
      <right style="thin"/>
      <top style="thin"/>
      <bottom style="medium"/>
    </border>
    <border>
      <left/>
      <right style="thin"/>
      <top/>
      <bottom/>
    </border>
    <border>
      <left/>
      <right style="thin"/>
      <top/>
      <bottom style="mediu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ck">
        <color theme="4" tint="0.3999499976634979"/>
      </top>
      <bottom style="thick">
        <color theme="4" tint="0.3999499976634979"/>
      </bottom>
    </border>
    <border>
      <left/>
      <right/>
      <top style="thick">
        <color theme="4" tint="0.3999499976634979"/>
      </top>
      <bottom style="thick">
        <color theme="4" tint="0.3999499976634979"/>
      </bottom>
    </border>
    <border>
      <left/>
      <right style="medium"/>
      <top style="thick">
        <color theme="4" tint="0.3999499976634979"/>
      </top>
      <bottom style="thick">
        <color theme="4" tint="0.3999499976634979"/>
      </bottom>
    </border>
    <border>
      <left/>
      <right style="thin"/>
      <top style="medium"/>
      <bottom style="medium"/>
    </border>
    <border>
      <left style="thin"/>
      <right style="medium"/>
      <top style="medium"/>
      <bottom/>
    </border>
    <border>
      <left style="medium"/>
      <right/>
      <top style="thick">
        <color rgb="FF7030A0"/>
      </top>
      <bottom style="thick">
        <color rgb="FF7030A0"/>
      </bottom>
    </border>
    <border>
      <left/>
      <right/>
      <top style="thick">
        <color rgb="FF7030A0"/>
      </top>
      <bottom style="thick">
        <color rgb="FF7030A0"/>
      </bottom>
    </border>
    <border>
      <left/>
      <right style="thick">
        <color rgb="FF7030A0"/>
      </right>
      <top style="thick">
        <color rgb="FF7030A0"/>
      </top>
      <bottom style="thick">
        <color rgb="FF7030A0"/>
      </bottom>
    </border>
    <border>
      <left style="medium"/>
      <right style="thin"/>
      <top style="medium"/>
      <bottom/>
    </border>
    <border>
      <left style="medium"/>
      <right style="thin"/>
      <top/>
      <bottom/>
    </border>
    <border>
      <left style="thin"/>
      <right style="thin"/>
      <top style="medium"/>
      <bottom style="medium"/>
    </border>
    <border>
      <left style="thick">
        <color rgb="FFFFC000"/>
      </left>
      <right/>
      <top style="thick">
        <color rgb="FFFFC000"/>
      </top>
      <bottom style="thick">
        <color rgb="FFFFC000"/>
      </bottom>
    </border>
    <border>
      <left/>
      <right/>
      <top style="thick">
        <color rgb="FFFFC000"/>
      </top>
      <bottom style="thick">
        <color rgb="FFFFC000"/>
      </bottom>
    </border>
    <border>
      <left/>
      <right style="medium"/>
      <top style="thick">
        <color rgb="FFFFC000"/>
      </top>
      <bottom style="thick">
        <color rgb="FFFFC000"/>
      </bottom>
    </border>
    <border>
      <left style="thin"/>
      <right style="medium"/>
      <top/>
      <bottom/>
    </border>
    <border>
      <left style="thin"/>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5">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57" fillId="0" borderId="0" xfId="0" applyFont="1" applyAlignment="1">
      <alignment horizontal="left"/>
    </xf>
    <xf numFmtId="44" fontId="55" fillId="9" borderId="10" xfId="44" applyFont="1" applyFill="1" applyBorder="1" applyAlignment="1">
      <alignment horizontal="center" wrapText="1"/>
    </xf>
    <xf numFmtId="0" fontId="55" fillId="9" borderId="10" xfId="0" applyFont="1" applyFill="1" applyBorder="1" applyAlignment="1">
      <alignment horizontal="center" wrapText="1"/>
    </xf>
    <xf numFmtId="0" fontId="55" fillId="9" borderId="10" xfId="0" applyFont="1" applyFill="1" applyBorder="1" applyAlignment="1">
      <alignment/>
    </xf>
    <xf numFmtId="0" fontId="58" fillId="33" borderId="10" xfId="0" applyFont="1" applyFill="1" applyBorder="1" applyAlignment="1">
      <alignment horizontal="center"/>
    </xf>
    <xf numFmtId="164" fontId="55" fillId="34" borderId="0" xfId="57" applyNumberFormat="1" applyFont="1" applyFill="1" applyAlignment="1">
      <alignment horizontal="center"/>
    </xf>
    <xf numFmtId="0" fontId="59" fillId="0" borderId="11" xfId="0" applyFont="1" applyBorder="1" applyAlignment="1">
      <alignment horizontal="left"/>
    </xf>
    <xf numFmtId="0" fontId="59" fillId="0" borderId="12" xfId="0" applyFont="1" applyBorder="1" applyAlignment="1">
      <alignment horizontal="left"/>
    </xf>
    <xf numFmtId="0" fontId="60" fillId="0" borderId="0" xfId="0" applyFont="1" applyAlignment="1">
      <alignment horizontal="right"/>
    </xf>
    <xf numFmtId="164" fontId="60" fillId="0" borderId="0" xfId="57" applyNumberFormat="1" applyFont="1" applyAlignment="1">
      <alignment/>
    </xf>
    <xf numFmtId="0" fontId="0" fillId="0" borderId="0" xfId="0" applyFill="1" applyAlignment="1">
      <alignment vertical="top" wrapText="1"/>
    </xf>
    <xf numFmtId="0" fontId="0" fillId="0" borderId="13"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4" xfId="0" applyFill="1" applyBorder="1" applyAlignment="1">
      <alignment vertical="top" wrapText="1"/>
    </xf>
    <xf numFmtId="0" fontId="57" fillId="0" borderId="15" xfId="0" applyFont="1" applyBorder="1" applyAlignment="1">
      <alignment horizontal="left"/>
    </xf>
    <xf numFmtId="164" fontId="55" fillId="34" borderId="0" xfId="57" applyNumberFormat="1" applyFont="1" applyFill="1" applyBorder="1" applyAlignment="1">
      <alignment horizontal="center"/>
    </xf>
    <xf numFmtId="0" fontId="0" fillId="0" borderId="14" xfId="0" applyBorder="1" applyAlignment="1">
      <alignment/>
    </xf>
    <xf numFmtId="0" fontId="0" fillId="0" borderId="16" xfId="0" applyBorder="1" applyAlignment="1">
      <alignment/>
    </xf>
    <xf numFmtId="0" fontId="57" fillId="0" borderId="17" xfId="0" applyFont="1" applyFill="1" applyBorder="1" applyAlignment="1" quotePrefix="1">
      <alignment horizontal="right" vertical="top"/>
    </xf>
    <xf numFmtId="0" fontId="55" fillId="0" borderId="18" xfId="0" applyFont="1" applyBorder="1" applyAlignment="1" applyProtection="1">
      <alignment horizontal="center" wrapText="1"/>
      <protection/>
    </xf>
    <xf numFmtId="0" fontId="55" fillId="0" borderId="18" xfId="0" applyFont="1" applyFill="1" applyBorder="1" applyAlignment="1" applyProtection="1">
      <alignment horizontal="center" wrapText="1"/>
      <protection/>
    </xf>
    <xf numFmtId="0" fontId="55" fillId="0" borderId="15" xfId="0" applyFont="1" applyBorder="1" applyAlignment="1" applyProtection="1">
      <alignment/>
      <protection/>
    </xf>
    <xf numFmtId="9" fontId="0" fillId="0" borderId="0" xfId="57" applyFont="1" applyFill="1" applyBorder="1" applyAlignment="1" applyProtection="1">
      <alignment horizontal="center"/>
      <protection/>
    </xf>
    <xf numFmtId="44" fontId="0" fillId="0" borderId="0" xfId="44" applyFont="1" applyFill="1" applyBorder="1" applyAlignment="1" applyProtection="1">
      <alignment/>
      <protection/>
    </xf>
    <xf numFmtId="44" fontId="0" fillId="0" borderId="0" xfId="0" applyNumberFormat="1" applyFill="1" applyBorder="1" applyAlignment="1" applyProtection="1">
      <alignment/>
      <protection/>
    </xf>
    <xf numFmtId="44" fontId="0" fillId="0" borderId="0" xfId="44" applyFont="1" applyFill="1" applyBorder="1" applyAlignment="1" applyProtection="1">
      <alignment horizontal="center"/>
      <protection/>
    </xf>
    <xf numFmtId="10" fontId="0" fillId="0" borderId="0" xfId="57" applyNumberFormat="1" applyFont="1" applyBorder="1" applyAlignment="1" applyProtection="1">
      <alignment/>
      <protection/>
    </xf>
    <xf numFmtId="0" fontId="0" fillId="0" borderId="13" xfId="0" applyBorder="1" applyAlignment="1" applyProtection="1">
      <alignment/>
      <protection/>
    </xf>
    <xf numFmtId="0" fontId="0" fillId="0" borderId="13" xfId="0" applyBorder="1" applyAlignment="1" applyProtection="1">
      <alignment horizontal="center"/>
      <protection/>
    </xf>
    <xf numFmtId="0" fontId="0" fillId="0" borderId="0" xfId="0" applyFill="1" applyBorder="1" applyAlignment="1">
      <alignment/>
    </xf>
    <xf numFmtId="44" fontId="61" fillId="0" borderId="0" xfId="44" applyFont="1" applyFill="1" applyBorder="1" applyAlignment="1">
      <alignment horizontal="center" vertical="center"/>
    </xf>
    <xf numFmtId="0" fontId="61" fillId="0" borderId="0" xfId="0" applyFont="1" applyBorder="1" applyAlignment="1">
      <alignment horizontal="center" vertical="center"/>
    </xf>
    <xf numFmtId="0" fontId="61" fillId="0" borderId="0" xfId="0" applyFont="1" applyFill="1" applyBorder="1" applyAlignment="1">
      <alignment horizontal="center" vertical="center"/>
    </xf>
    <xf numFmtId="0" fontId="61" fillId="0" borderId="14" xfId="0" applyFont="1" applyBorder="1" applyAlignment="1">
      <alignment horizontal="center" vertical="center"/>
    </xf>
    <xf numFmtId="0" fontId="61" fillId="0" borderId="0" xfId="0" applyFont="1" applyAlignment="1">
      <alignment horizontal="center" vertical="center"/>
    </xf>
    <xf numFmtId="0" fontId="62" fillId="0" borderId="15" xfId="0" applyFont="1" applyBorder="1" applyAlignment="1">
      <alignment horizontal="center" vertical="center"/>
    </xf>
    <xf numFmtId="0" fontId="63" fillId="35" borderId="0" xfId="0" applyFont="1" applyFill="1" applyBorder="1" applyAlignment="1" quotePrefix="1">
      <alignment horizontal="center" vertical="top"/>
    </xf>
    <xf numFmtId="0" fontId="0" fillId="35" borderId="0" xfId="0" applyFill="1" applyAlignment="1">
      <alignment/>
    </xf>
    <xf numFmtId="0" fontId="64" fillId="0" borderId="13" xfId="0" applyFont="1" applyBorder="1" applyAlignment="1" applyProtection="1">
      <alignment horizontal="right"/>
      <protection/>
    </xf>
    <xf numFmtId="10" fontId="0" fillId="36" borderId="0" xfId="57" applyNumberFormat="1" applyFont="1" applyFill="1" applyBorder="1" applyAlignment="1" applyProtection="1">
      <alignment/>
      <protection/>
    </xf>
    <xf numFmtId="44" fontId="0" fillId="0" borderId="0" xfId="0" applyNumberFormat="1" applyBorder="1" applyAlignment="1">
      <alignment/>
    </xf>
    <xf numFmtId="44" fontId="0" fillId="37" borderId="0" xfId="0" applyNumberFormat="1" applyFill="1" applyBorder="1" applyAlignment="1" applyProtection="1">
      <alignment/>
      <protection/>
    </xf>
    <xf numFmtId="10" fontId="55" fillId="0" borderId="13" xfId="0" applyNumberFormat="1" applyFont="1" applyBorder="1" applyAlignment="1" applyProtection="1">
      <alignment horizontal="center"/>
      <protection/>
    </xf>
    <xf numFmtId="44" fontId="0" fillId="0" borderId="13" xfId="0" applyNumberFormat="1" applyBorder="1" applyAlignment="1">
      <alignment/>
    </xf>
    <xf numFmtId="0" fontId="55" fillId="0" borderId="19" xfId="0" applyFont="1" applyBorder="1" applyAlignment="1" applyProtection="1">
      <alignment horizontal="center" wrapText="1"/>
      <protection/>
    </xf>
    <xf numFmtId="0" fontId="55" fillId="0" borderId="18" xfId="0" applyFont="1" applyBorder="1" applyAlignment="1">
      <alignment horizontal="center" wrapText="1"/>
    </xf>
    <xf numFmtId="0" fontId="55" fillId="0" borderId="0" xfId="0" applyFont="1" applyAlignment="1">
      <alignment horizontal="center" wrapText="1"/>
    </xf>
    <xf numFmtId="0" fontId="0" fillId="0" borderId="0" xfId="0" applyAlignment="1">
      <alignment horizontal="center" wrapText="1"/>
    </xf>
    <xf numFmtId="0" fontId="0" fillId="0" borderId="15" xfId="0" applyFill="1" applyBorder="1" applyAlignment="1">
      <alignment/>
    </xf>
    <xf numFmtId="164" fontId="0" fillId="0" borderId="0" xfId="57" applyNumberFormat="1" applyFont="1" applyFill="1" applyAlignment="1">
      <alignment/>
    </xf>
    <xf numFmtId="0" fontId="63" fillId="35" borderId="15" xfId="0" applyFont="1" applyFill="1" applyBorder="1" applyAlignment="1" quotePrefix="1">
      <alignment horizontal="center" vertical="top"/>
    </xf>
    <xf numFmtId="164" fontId="0" fillId="35" borderId="14" xfId="57" applyNumberFormat="1" applyFont="1" applyFill="1" applyBorder="1" applyAlignment="1">
      <alignment/>
    </xf>
    <xf numFmtId="164" fontId="0" fillId="0" borderId="0" xfId="57" applyNumberFormat="1" applyFont="1" applyBorder="1" applyAlignment="1">
      <alignment/>
    </xf>
    <xf numFmtId="164" fontId="0" fillId="0" borderId="13" xfId="57" applyNumberFormat="1" applyFont="1" applyBorder="1" applyAlignment="1">
      <alignment/>
    </xf>
    <xf numFmtId="164" fontId="0" fillId="0" borderId="16" xfId="57" applyNumberFormat="1" applyFont="1" applyBorder="1" applyAlignment="1">
      <alignment/>
    </xf>
    <xf numFmtId="44" fontId="0" fillId="0" borderId="0" xfId="44" applyFont="1" applyBorder="1" applyAlignment="1">
      <alignment/>
    </xf>
    <xf numFmtId="44" fontId="55" fillId="35" borderId="13" xfId="0" applyNumberFormat="1" applyFont="1" applyFill="1" applyBorder="1" applyAlignment="1" applyProtection="1">
      <alignment/>
      <protection/>
    </xf>
    <xf numFmtId="0" fontId="55" fillId="0" borderId="17" xfId="0" applyFont="1" applyBorder="1" applyAlignment="1" applyProtection="1">
      <alignment/>
      <protection/>
    </xf>
    <xf numFmtId="0" fontId="59" fillId="0" borderId="15" xfId="0" applyFont="1" applyFill="1" applyBorder="1" applyAlignment="1">
      <alignment horizontal="left"/>
    </xf>
    <xf numFmtId="0" fontId="59" fillId="0" borderId="20" xfId="0" applyFont="1" applyBorder="1" applyAlignment="1">
      <alignment horizontal="left"/>
    </xf>
    <xf numFmtId="164" fontId="59" fillId="0" borderId="21" xfId="57" applyNumberFormat="1" applyFont="1" applyBorder="1" applyAlignment="1">
      <alignment horizontal="center"/>
    </xf>
    <xf numFmtId="10" fontId="59" fillId="0" borderId="22" xfId="0" applyNumberFormat="1" applyFont="1" applyBorder="1" applyAlignment="1">
      <alignment horizontal="center"/>
    </xf>
    <xf numFmtId="10" fontId="59" fillId="0" borderId="23" xfId="0" applyNumberFormat="1" applyFont="1" applyBorder="1" applyAlignment="1">
      <alignment horizontal="center"/>
    </xf>
    <xf numFmtId="0" fontId="55" fillId="0" borderId="0" xfId="0" applyFont="1" applyBorder="1" applyAlignment="1" applyProtection="1">
      <alignment horizontal="center" wrapText="1"/>
      <protection/>
    </xf>
    <xf numFmtId="0" fontId="55" fillId="0" borderId="0" xfId="0" applyFont="1" applyFill="1" applyBorder="1" applyAlignment="1" applyProtection="1">
      <alignment horizontal="center" wrapText="1"/>
      <protection/>
    </xf>
    <xf numFmtId="0" fontId="55" fillId="0" borderId="0" xfId="0" applyFont="1" applyBorder="1" applyAlignment="1">
      <alignment horizontal="center" wrapText="1"/>
    </xf>
    <xf numFmtId="9" fontId="55" fillId="0" borderId="0" xfId="57" applyFont="1" applyBorder="1" applyAlignment="1" applyProtection="1">
      <alignment horizontal="center" wrapText="1"/>
      <protection/>
    </xf>
    <xf numFmtId="164" fontId="55" fillId="0" borderId="0" xfId="57" applyNumberFormat="1" applyFont="1" applyBorder="1" applyAlignment="1">
      <alignment horizontal="center" wrapText="1"/>
    </xf>
    <xf numFmtId="0" fontId="55" fillId="0" borderId="0" xfId="0" applyFont="1" applyBorder="1" applyAlignment="1" applyProtection="1">
      <alignment/>
      <protection/>
    </xf>
    <xf numFmtId="164" fontId="0" fillId="36" borderId="0" xfId="57" applyNumberFormat="1" applyFont="1" applyFill="1" applyBorder="1" applyAlignment="1">
      <alignment/>
    </xf>
    <xf numFmtId="0" fontId="0" fillId="0" borderId="0" xfId="0" applyBorder="1" applyAlignment="1" applyProtection="1">
      <alignment/>
      <protection/>
    </xf>
    <xf numFmtId="0" fontId="64" fillId="0" borderId="0" xfId="0" applyFont="1" applyBorder="1" applyAlignment="1" applyProtection="1">
      <alignment horizontal="right"/>
      <protection/>
    </xf>
    <xf numFmtId="0" fontId="0" fillId="0" borderId="0" xfId="0" applyBorder="1" applyAlignment="1" applyProtection="1">
      <alignment horizontal="center"/>
      <protection/>
    </xf>
    <xf numFmtId="10" fontId="55" fillId="0" borderId="0" xfId="0" applyNumberFormat="1" applyFont="1" applyBorder="1" applyAlignment="1" applyProtection="1">
      <alignment horizontal="center"/>
      <protection/>
    </xf>
    <xf numFmtId="44" fontId="55" fillId="35" borderId="0" xfId="0" applyNumberFormat="1" applyFont="1" applyFill="1" applyBorder="1" applyAlignment="1" applyProtection="1">
      <alignment/>
      <protection/>
    </xf>
    <xf numFmtId="0" fontId="55" fillId="0" borderId="15" xfId="0" applyFont="1" applyBorder="1" applyAlignment="1" applyProtection="1">
      <alignment horizontal="center" wrapText="1"/>
      <protection/>
    </xf>
    <xf numFmtId="0" fontId="55" fillId="0" borderId="14" xfId="0" applyFont="1" applyBorder="1" applyAlignment="1">
      <alignment horizontal="center" wrapText="1"/>
    </xf>
    <xf numFmtId="0" fontId="27" fillId="0" borderId="0" xfId="0" applyFont="1" applyFill="1" applyBorder="1" applyAlignment="1" applyProtection="1">
      <alignment/>
      <protection/>
    </xf>
    <xf numFmtId="0" fontId="57" fillId="0" borderId="0" xfId="0" applyFont="1" applyFill="1" applyBorder="1" applyAlignment="1" quotePrefix="1">
      <alignment horizontal="right" vertical="top"/>
    </xf>
    <xf numFmtId="0" fontId="60" fillId="0" borderId="15" xfId="0" applyFont="1" applyBorder="1" applyAlignment="1" quotePrefix="1">
      <alignment horizontal="right" vertical="top"/>
    </xf>
    <xf numFmtId="0" fontId="27" fillId="2" borderId="0" xfId="0" applyFont="1" applyFill="1" applyBorder="1" applyAlignment="1" applyProtection="1">
      <alignment/>
      <protection/>
    </xf>
    <xf numFmtId="9" fontId="0" fillId="0" borderId="0" xfId="57" applyFont="1" applyBorder="1" applyAlignment="1" applyProtection="1">
      <alignment horizontal="center"/>
      <protection/>
    </xf>
    <xf numFmtId="0" fontId="55" fillId="0" borderId="0" xfId="0" applyFont="1" applyBorder="1" applyAlignment="1" applyProtection="1">
      <alignment horizontal="right"/>
      <protection/>
    </xf>
    <xf numFmtId="0" fontId="59" fillId="0" borderId="24" xfId="0" applyFont="1" applyFill="1" applyBorder="1" applyAlignment="1">
      <alignment horizontal="left"/>
    </xf>
    <xf numFmtId="0" fontId="0" fillId="0" borderId="17" xfId="0" applyBorder="1" applyAlignment="1">
      <alignment/>
    </xf>
    <xf numFmtId="44" fontId="59" fillId="14" borderId="25" xfId="44" applyFont="1" applyFill="1" applyBorder="1" applyAlignment="1" applyProtection="1">
      <alignment/>
      <protection locked="0"/>
    </xf>
    <xf numFmtId="164" fontId="0" fillId="0" borderId="14" xfId="57" applyNumberFormat="1" applyFont="1" applyBorder="1" applyAlignment="1">
      <alignment/>
    </xf>
    <xf numFmtId="9" fontId="0" fillId="0" borderId="13" xfId="0" applyNumberFormat="1" applyBorder="1" applyAlignment="1">
      <alignment/>
    </xf>
    <xf numFmtId="164" fontId="57" fillId="0" borderId="13" xfId="0" applyNumberFormat="1" applyFont="1" applyFill="1" applyBorder="1" applyAlignment="1">
      <alignment horizontal="left"/>
    </xf>
    <xf numFmtId="0" fontId="65" fillId="0" borderId="0" xfId="0" applyFont="1" applyBorder="1" applyAlignment="1">
      <alignment/>
    </xf>
    <xf numFmtId="164" fontId="59" fillId="0" borderId="0" xfId="0" applyNumberFormat="1" applyFont="1" applyBorder="1" applyAlignment="1">
      <alignment horizontal="left"/>
    </xf>
    <xf numFmtId="44" fontId="65" fillId="0" borderId="26" xfId="44" applyFont="1" applyBorder="1" applyAlignment="1">
      <alignment/>
    </xf>
    <xf numFmtId="44" fontId="65" fillId="0" borderId="27" xfId="44" applyFont="1" applyBorder="1" applyAlignment="1">
      <alignment/>
    </xf>
    <xf numFmtId="164" fontId="59" fillId="0" borderId="28" xfId="57" applyNumberFormat="1" applyFont="1" applyBorder="1" applyAlignment="1">
      <alignment/>
    </xf>
    <xf numFmtId="164" fontId="59" fillId="0" borderId="0" xfId="0" applyNumberFormat="1" applyFont="1" applyBorder="1" applyAlignment="1">
      <alignment/>
    </xf>
    <xf numFmtId="44" fontId="59" fillId="0" borderId="24" xfId="44" applyFont="1" applyFill="1" applyBorder="1" applyAlignment="1">
      <alignment wrapText="1"/>
    </xf>
    <xf numFmtId="0" fontId="59" fillId="0" borderId="10" xfId="0" applyFont="1" applyFill="1" applyBorder="1" applyAlignment="1">
      <alignment horizontal="center" wrapText="1"/>
    </xf>
    <xf numFmtId="0" fontId="59" fillId="0" borderId="28" xfId="0" applyFont="1" applyFill="1" applyBorder="1" applyAlignment="1">
      <alignment/>
    </xf>
    <xf numFmtId="164" fontId="65" fillId="0" borderId="29" xfId="0" applyNumberFormat="1" applyFont="1" applyBorder="1" applyAlignment="1">
      <alignment horizontal="center"/>
    </xf>
    <xf numFmtId="164" fontId="65" fillId="0" borderId="30" xfId="0" applyNumberFormat="1" applyFont="1" applyBorder="1" applyAlignment="1">
      <alignment horizontal="center"/>
    </xf>
    <xf numFmtId="164" fontId="65" fillId="0" borderId="26" xfId="0" applyNumberFormat="1" applyFont="1" applyBorder="1" applyAlignment="1">
      <alignment horizontal="center"/>
    </xf>
    <xf numFmtId="164" fontId="65" fillId="0" borderId="31" xfId="0" applyNumberFormat="1" applyFont="1" applyBorder="1" applyAlignment="1">
      <alignment horizontal="center"/>
    </xf>
    <xf numFmtId="164" fontId="65" fillId="0" borderId="27" xfId="0" applyNumberFormat="1" applyFont="1" applyBorder="1" applyAlignment="1">
      <alignment horizontal="center"/>
    </xf>
    <xf numFmtId="164" fontId="65" fillId="0" borderId="32" xfId="0" applyNumberFormat="1" applyFont="1" applyBorder="1" applyAlignment="1">
      <alignment horizontal="center"/>
    </xf>
    <xf numFmtId="9" fontId="59" fillId="0" borderId="24" xfId="0" applyNumberFormat="1" applyFont="1" applyBorder="1" applyAlignment="1">
      <alignment horizontal="center"/>
    </xf>
    <xf numFmtId="0" fontId="63" fillId="0" borderId="0" xfId="0" applyFont="1" applyFill="1" applyBorder="1" applyAlignment="1">
      <alignment/>
    </xf>
    <xf numFmtId="9" fontId="0" fillId="0" borderId="14" xfId="57" applyFont="1" applyBorder="1" applyAlignment="1" applyProtection="1">
      <alignment horizontal="center"/>
      <protection/>
    </xf>
    <xf numFmtId="164" fontId="65" fillId="0" borderId="26" xfId="57" applyNumberFormat="1" applyFont="1" applyBorder="1" applyAlignment="1">
      <alignment horizontal="center" vertical="center"/>
    </xf>
    <xf numFmtId="164" fontId="65" fillId="0" borderId="27" xfId="57" applyNumberFormat="1" applyFont="1" applyBorder="1" applyAlignment="1">
      <alignment horizontal="center" vertical="center"/>
    </xf>
    <xf numFmtId="164" fontId="65" fillId="0" borderId="26" xfId="57" applyNumberFormat="1" applyFont="1" applyFill="1" applyBorder="1" applyAlignment="1">
      <alignment horizontal="center" vertical="center" wrapText="1"/>
    </xf>
    <xf numFmtId="44" fontId="59" fillId="0" borderId="12" xfId="0" applyNumberFormat="1" applyFont="1" applyBorder="1" applyAlignment="1">
      <alignment/>
    </xf>
    <xf numFmtId="164" fontId="65" fillId="0" borderId="31" xfId="57" applyNumberFormat="1" applyFont="1" applyFill="1" applyBorder="1" applyAlignment="1">
      <alignment horizontal="center" vertical="center" wrapText="1"/>
    </xf>
    <xf numFmtId="0" fontId="66" fillId="38" borderId="33" xfId="0" applyFont="1" applyFill="1" applyBorder="1" applyAlignment="1">
      <alignment horizontal="center" wrapText="1"/>
    </xf>
    <xf numFmtId="0" fontId="67" fillId="38" borderId="34" xfId="0" applyFont="1" applyFill="1" applyBorder="1" applyAlignment="1">
      <alignment/>
    </xf>
    <xf numFmtId="0" fontId="59" fillId="0" borderId="21" xfId="0" applyFont="1" applyBorder="1" applyAlignment="1">
      <alignment horizontal="center"/>
    </xf>
    <xf numFmtId="0" fontId="59" fillId="0" borderId="22" xfId="0" applyFont="1" applyBorder="1" applyAlignment="1">
      <alignment horizontal="center"/>
    </xf>
    <xf numFmtId="44" fontId="59" fillId="0" borderId="22" xfId="44" applyFont="1" applyBorder="1" applyAlignment="1">
      <alignment/>
    </xf>
    <xf numFmtId="164" fontId="59" fillId="0" borderId="22" xfId="57" applyNumberFormat="1" applyFont="1" applyBorder="1" applyAlignment="1">
      <alignment horizontal="center" vertical="center"/>
    </xf>
    <xf numFmtId="44" fontId="59" fillId="0" borderId="20" xfId="0" applyNumberFormat="1" applyFont="1" applyBorder="1" applyAlignment="1">
      <alignment/>
    </xf>
    <xf numFmtId="164" fontId="65" fillId="0" borderId="32" xfId="57" applyNumberFormat="1" applyFont="1" applyFill="1" applyBorder="1" applyAlignment="1">
      <alignment horizontal="center" vertical="center" wrapText="1"/>
    </xf>
    <xf numFmtId="44" fontId="68" fillId="39" borderId="26" xfId="44" applyFont="1" applyFill="1" applyBorder="1" applyAlignment="1">
      <alignment/>
    </xf>
    <xf numFmtId="44" fontId="68" fillId="39" borderId="27" xfId="44" applyFont="1" applyFill="1" applyBorder="1" applyAlignment="1">
      <alignment/>
    </xf>
    <xf numFmtId="164" fontId="59" fillId="0" borderId="23" xfId="57" applyNumberFormat="1" applyFont="1" applyFill="1" applyBorder="1" applyAlignment="1">
      <alignment horizontal="center" vertical="center"/>
    </xf>
    <xf numFmtId="0" fontId="66" fillId="38" borderId="34" xfId="0" applyFont="1" applyFill="1" applyBorder="1" applyAlignment="1">
      <alignment horizontal="center" wrapText="1"/>
    </xf>
    <xf numFmtId="0" fontId="66" fillId="38" borderId="35" xfId="0" applyFont="1" applyFill="1" applyBorder="1" applyAlignment="1">
      <alignment horizontal="center" wrapText="1"/>
    </xf>
    <xf numFmtId="0" fontId="66" fillId="38" borderId="35" xfId="0" applyFont="1" applyFill="1" applyBorder="1" applyAlignment="1">
      <alignment horizontal="center"/>
    </xf>
    <xf numFmtId="0" fontId="66" fillId="38" borderId="33" xfId="0" applyFont="1" applyFill="1" applyBorder="1" applyAlignment="1">
      <alignment horizontal="center"/>
    </xf>
    <xf numFmtId="164" fontId="59" fillId="0" borderId="22" xfId="57" applyNumberFormat="1" applyFont="1" applyFill="1" applyBorder="1" applyAlignment="1">
      <alignment horizontal="center" vertical="center"/>
    </xf>
    <xf numFmtId="164" fontId="65" fillId="0" borderId="27" xfId="57" applyNumberFormat="1" applyFont="1" applyFill="1" applyBorder="1" applyAlignment="1">
      <alignment horizontal="center" vertical="center" wrapText="1"/>
    </xf>
    <xf numFmtId="44" fontId="0" fillId="36" borderId="14" xfId="44" applyFont="1" applyFill="1" applyBorder="1" applyAlignment="1">
      <alignment/>
    </xf>
    <xf numFmtId="0" fontId="55" fillId="0" borderId="36" xfId="0" applyFont="1" applyBorder="1" applyAlignment="1">
      <alignment horizontal="center" wrapText="1"/>
    </xf>
    <xf numFmtId="0" fontId="66" fillId="38" borderId="37" xfId="0" applyFont="1" applyFill="1" applyBorder="1" applyAlignment="1">
      <alignment horizontal="center" wrapText="1"/>
    </xf>
    <xf numFmtId="164" fontId="66" fillId="40" borderId="31" xfId="57" applyNumberFormat="1" applyFont="1" applyFill="1" applyBorder="1" applyAlignment="1" applyProtection="1">
      <alignment horizontal="center"/>
      <protection locked="0"/>
    </xf>
    <xf numFmtId="0" fontId="63" fillId="0" borderId="15" xfId="0" applyFont="1" applyFill="1" applyBorder="1" applyAlignment="1" quotePrefix="1">
      <alignment horizontal="center" vertical="top"/>
    </xf>
    <xf numFmtId="0" fontId="63" fillId="0" borderId="0" xfId="0" applyFont="1" applyFill="1" applyBorder="1" applyAlignment="1" quotePrefix="1">
      <alignment horizontal="center" vertical="top"/>
    </xf>
    <xf numFmtId="0" fontId="59" fillId="0" borderId="0" xfId="0" applyFont="1" applyFill="1" applyBorder="1" applyAlignment="1">
      <alignment/>
    </xf>
    <xf numFmtId="44" fontId="57" fillId="0" borderId="0" xfId="44" applyFont="1" applyFill="1" applyBorder="1" applyAlignment="1" applyProtection="1">
      <alignment/>
      <protection locked="0"/>
    </xf>
    <xf numFmtId="164" fontId="0" fillId="0" borderId="14" xfId="57" applyNumberFormat="1" applyFont="1" applyFill="1" applyBorder="1" applyAlignment="1">
      <alignment/>
    </xf>
    <xf numFmtId="0" fontId="59" fillId="41" borderId="38" xfId="0" applyFont="1" applyFill="1" applyBorder="1" applyAlignment="1">
      <alignment horizontal="center"/>
    </xf>
    <xf numFmtId="44" fontId="57" fillId="0" borderId="39" xfId="44" applyFont="1" applyFill="1" applyBorder="1" applyAlignment="1" applyProtection="1">
      <alignment/>
      <protection/>
    </xf>
    <xf numFmtId="0" fontId="0" fillId="0" borderId="15" xfId="0" applyFill="1" applyBorder="1" applyAlignment="1">
      <alignment horizontal="left" wrapText="1"/>
    </xf>
    <xf numFmtId="0" fontId="0" fillId="0" borderId="0" xfId="0" applyFill="1" applyBorder="1" applyAlignment="1">
      <alignment horizontal="left" wrapText="1"/>
    </xf>
    <xf numFmtId="0" fontId="0" fillId="0" borderId="14" xfId="0" applyFill="1" applyBorder="1" applyAlignment="1">
      <alignment horizontal="left" wrapText="1"/>
    </xf>
    <xf numFmtId="0" fontId="65" fillId="0" borderId="0" xfId="0" applyFont="1" applyFill="1" applyBorder="1" applyAlignment="1">
      <alignment wrapText="1"/>
    </xf>
    <xf numFmtId="0" fontId="65" fillId="0" borderId="14" xfId="0" applyFont="1" applyFill="1" applyBorder="1" applyAlignment="1">
      <alignment wrapText="1"/>
    </xf>
    <xf numFmtId="0" fontId="65" fillId="0" borderId="15" xfId="0" applyFont="1" applyFill="1" applyBorder="1" applyAlignment="1">
      <alignment horizontal="left" wrapText="1"/>
    </xf>
    <xf numFmtId="0" fontId="65" fillId="0" borderId="0" xfId="0" applyFont="1" applyFill="1" applyBorder="1" applyAlignment="1">
      <alignment horizontal="left" wrapText="1"/>
    </xf>
    <xf numFmtId="0" fontId="41" fillId="38" borderId="19" xfId="0" applyFont="1" applyFill="1" applyBorder="1" applyAlignment="1">
      <alignment/>
    </xf>
    <xf numFmtId="3" fontId="59" fillId="42" borderId="39" xfId="0" applyNumberFormat="1" applyFont="1" applyFill="1" applyBorder="1" applyAlignment="1" applyProtection="1">
      <alignment/>
      <protection locked="0"/>
    </xf>
    <xf numFmtId="166" fontId="59" fillId="41" borderId="39" xfId="44" applyNumberFormat="1" applyFont="1" applyFill="1" applyBorder="1" applyAlignment="1" applyProtection="1">
      <alignment/>
      <protection locked="0"/>
    </xf>
    <xf numFmtId="166" fontId="59" fillId="43" borderId="39" xfId="44" applyNumberFormat="1" applyFont="1" applyFill="1" applyBorder="1" applyAlignment="1" applyProtection="1">
      <alignment/>
      <protection locked="0"/>
    </xf>
    <xf numFmtId="0" fontId="57" fillId="0" borderId="0" xfId="0" applyFont="1" applyFill="1" applyBorder="1" applyAlignment="1">
      <alignment horizontal="center"/>
    </xf>
    <xf numFmtId="0" fontId="69" fillId="0" borderId="0" xfId="0" applyFont="1" applyFill="1" applyAlignment="1">
      <alignment/>
    </xf>
    <xf numFmtId="0" fontId="69" fillId="0" borderId="0" xfId="0" applyFont="1" applyAlignment="1">
      <alignment/>
    </xf>
    <xf numFmtId="0" fontId="70" fillId="0" borderId="0" xfId="0" applyFont="1" applyAlignment="1">
      <alignment horizontal="center" vertical="center"/>
    </xf>
    <xf numFmtId="0" fontId="70" fillId="0" borderId="0" xfId="0" applyFont="1" applyAlignment="1">
      <alignment horizontal="center"/>
    </xf>
    <xf numFmtId="0" fontId="69" fillId="35" borderId="0" xfId="0" applyFont="1" applyFill="1" applyAlignment="1">
      <alignment/>
    </xf>
    <xf numFmtId="0" fontId="64" fillId="0" borderId="0" xfId="0" applyFont="1" applyAlignment="1">
      <alignment horizontal="center" wrapText="1"/>
    </xf>
    <xf numFmtId="0" fontId="69" fillId="0" borderId="0" xfId="0" applyFont="1" applyBorder="1" applyAlignment="1">
      <alignment/>
    </xf>
    <xf numFmtId="0" fontId="69" fillId="0" borderId="0" xfId="0" applyFont="1" applyAlignment="1">
      <alignment horizontal="center" wrapText="1"/>
    </xf>
    <xf numFmtId="44" fontId="0" fillId="0" borderId="0" xfId="44" applyNumberFormat="1" applyFont="1" applyFill="1" applyBorder="1" applyAlignment="1" applyProtection="1">
      <alignment/>
      <protection/>
    </xf>
    <xf numFmtId="0" fontId="55" fillId="11" borderId="40" xfId="0" applyFont="1" applyFill="1" applyBorder="1" applyAlignment="1">
      <alignment horizontal="center" wrapText="1"/>
    </xf>
    <xf numFmtId="0" fontId="59" fillId="44" borderId="37" xfId="0" applyFont="1" applyFill="1" applyBorder="1" applyAlignment="1">
      <alignment horizontal="center" wrapText="1"/>
    </xf>
    <xf numFmtId="164" fontId="59" fillId="44" borderId="25" xfId="0" applyNumberFormat="1" applyFont="1" applyFill="1" applyBorder="1" applyAlignment="1">
      <alignment horizontal="center"/>
    </xf>
    <xf numFmtId="165" fontId="59" fillId="44" borderId="41" xfId="0" applyNumberFormat="1" applyFont="1" applyFill="1" applyBorder="1" applyAlignment="1">
      <alignment horizontal="center"/>
    </xf>
    <xf numFmtId="0" fontId="57" fillId="44" borderId="42" xfId="0" applyFont="1" applyFill="1" applyBorder="1" applyAlignment="1">
      <alignment horizontal="left"/>
    </xf>
    <xf numFmtId="0" fontId="59" fillId="44" borderId="35" xfId="0" applyFont="1" applyFill="1" applyBorder="1" applyAlignment="1">
      <alignment horizontal="center" vertical="center"/>
    </xf>
    <xf numFmtId="0" fontId="59" fillId="44" borderId="43" xfId="0" applyFont="1" applyFill="1" applyBorder="1" applyAlignment="1">
      <alignment horizontal="center" vertical="center"/>
    </xf>
    <xf numFmtId="0" fontId="59" fillId="44" borderId="44" xfId="0" applyFont="1" applyFill="1" applyBorder="1" applyAlignment="1">
      <alignment horizontal="center" vertical="center"/>
    </xf>
    <xf numFmtId="44" fontId="55" fillId="44" borderId="10" xfId="44" applyFont="1" applyFill="1" applyBorder="1" applyAlignment="1">
      <alignment horizontal="center" wrapText="1"/>
    </xf>
    <xf numFmtId="0" fontId="55" fillId="44" borderId="10" xfId="0" applyFont="1" applyFill="1" applyBorder="1" applyAlignment="1">
      <alignment horizontal="center" wrapText="1"/>
    </xf>
    <xf numFmtId="0" fontId="55" fillId="44" borderId="10" xfId="0" applyFont="1" applyFill="1" applyBorder="1" applyAlignment="1">
      <alignment/>
    </xf>
    <xf numFmtId="9" fontId="59" fillId="45" borderId="10" xfId="0" applyNumberFormat="1" applyFont="1" applyFill="1" applyBorder="1" applyAlignment="1">
      <alignment horizontal="center" wrapText="1"/>
    </xf>
    <xf numFmtId="44" fontId="0" fillId="44" borderId="35" xfId="44" applyFont="1" applyFill="1" applyBorder="1" applyAlignment="1" applyProtection="1">
      <alignment horizontal="right" vertical="center"/>
      <protection locked="0"/>
    </xf>
    <xf numFmtId="1" fontId="0" fillId="44" borderId="45" xfId="44" applyNumberFormat="1" applyFont="1" applyFill="1" applyBorder="1" applyAlignment="1" applyProtection="1">
      <alignment horizontal="right" vertical="center"/>
      <protection locked="0"/>
    </xf>
    <xf numFmtId="1" fontId="0" fillId="44" borderId="10" xfId="44" applyNumberFormat="1" applyFont="1" applyFill="1" applyBorder="1" applyAlignment="1" applyProtection="1">
      <alignment horizontal="right" vertical="center"/>
      <protection locked="0"/>
    </xf>
    <xf numFmtId="44" fontId="33" fillId="44" borderId="35" xfId="44" applyFont="1" applyFill="1" applyBorder="1" applyAlignment="1" applyProtection="1">
      <alignment horizontal="right" vertical="center"/>
      <protection locked="0"/>
    </xf>
    <xf numFmtId="1" fontId="33" fillId="44" borderId="10" xfId="44" applyNumberFormat="1" applyFont="1" applyFill="1" applyBorder="1" applyAlignment="1" applyProtection="1">
      <alignment horizontal="right" vertical="center"/>
      <protection locked="0"/>
    </xf>
    <xf numFmtId="0" fontId="71" fillId="0" borderId="0" xfId="0" applyFont="1" applyAlignment="1">
      <alignment/>
    </xf>
    <xf numFmtId="0" fontId="56" fillId="0" borderId="0" xfId="0" applyFont="1" applyAlignment="1">
      <alignment/>
    </xf>
    <xf numFmtId="0" fontId="56" fillId="0" borderId="0" xfId="0" applyFont="1" applyAlignment="1">
      <alignment vertical="top"/>
    </xf>
    <xf numFmtId="0" fontId="0" fillId="0" borderId="0" xfId="0" applyAlignment="1">
      <alignment vertical="top"/>
    </xf>
    <xf numFmtId="164" fontId="59" fillId="0" borderId="0" xfId="57" applyNumberFormat="1" applyFont="1" applyBorder="1" applyAlignment="1">
      <alignment horizontal="center"/>
    </xf>
    <xf numFmtId="10" fontId="59" fillId="0" borderId="0" xfId="0" applyNumberFormat="1" applyFont="1" applyBorder="1" applyAlignment="1">
      <alignment horizontal="center"/>
    </xf>
    <xf numFmtId="0" fontId="59" fillId="0" borderId="24" xfId="0" applyFont="1" applyBorder="1" applyAlignment="1">
      <alignment horizontal="left"/>
    </xf>
    <xf numFmtId="44" fontId="65" fillId="0" borderId="29" xfId="44" applyFont="1" applyBorder="1" applyAlignment="1">
      <alignment horizontal="center"/>
    </xf>
    <xf numFmtId="44" fontId="65" fillId="0" borderId="30" xfId="44" applyFont="1" applyBorder="1" applyAlignment="1">
      <alignment horizontal="center"/>
    </xf>
    <xf numFmtId="44" fontId="65" fillId="0" borderId="26" xfId="44" applyFont="1" applyBorder="1" applyAlignment="1">
      <alignment horizontal="center"/>
    </xf>
    <xf numFmtId="44" fontId="65" fillId="0" borderId="31" xfId="44" applyFont="1" applyBorder="1" applyAlignment="1">
      <alignment horizontal="center"/>
    </xf>
    <xf numFmtId="44" fontId="65" fillId="0" borderId="10" xfId="44" applyFont="1" applyBorder="1" applyAlignment="1">
      <alignment horizontal="center"/>
    </xf>
    <xf numFmtId="44" fontId="65" fillId="0" borderId="28" xfId="44" applyFont="1" applyBorder="1" applyAlignment="1">
      <alignment horizontal="center"/>
    </xf>
    <xf numFmtId="0" fontId="65" fillId="0" borderId="0" xfId="0" applyFont="1" applyFill="1" applyBorder="1" applyAlignment="1">
      <alignment vertical="top" wrapText="1"/>
    </xf>
    <xf numFmtId="44" fontId="59" fillId="14" borderId="41" xfId="44" applyFont="1" applyFill="1" applyBorder="1" applyAlignment="1" applyProtection="1">
      <alignment/>
      <protection locked="0"/>
    </xf>
    <xf numFmtId="0" fontId="65" fillId="34" borderId="0" xfId="0" applyFont="1" applyFill="1" applyBorder="1" applyAlignment="1">
      <alignment horizontal="left" wrapText="1"/>
    </xf>
    <xf numFmtId="0" fontId="72" fillId="0" borderId="0" xfId="0" applyFont="1" applyAlignment="1">
      <alignment horizontal="left" vertical="center"/>
    </xf>
    <xf numFmtId="0" fontId="73" fillId="38" borderId="19" xfId="0" applyFont="1" applyFill="1" applyBorder="1" applyAlignment="1" applyProtection="1">
      <alignment horizontal="center"/>
      <protection/>
    </xf>
    <xf numFmtId="0" fontId="73" fillId="38" borderId="18" xfId="0" applyFont="1" applyFill="1" applyBorder="1" applyAlignment="1" applyProtection="1">
      <alignment horizontal="center"/>
      <protection/>
    </xf>
    <xf numFmtId="0" fontId="73" fillId="38" borderId="36" xfId="0" applyFont="1" applyFill="1" applyBorder="1" applyAlignment="1" applyProtection="1">
      <alignment horizontal="center"/>
      <protection/>
    </xf>
    <xf numFmtId="0" fontId="73" fillId="38" borderId="46" xfId="0" applyFont="1" applyFill="1" applyBorder="1" applyAlignment="1" applyProtection="1">
      <alignment horizontal="center"/>
      <protection/>
    </xf>
    <xf numFmtId="0" fontId="73" fillId="38" borderId="47" xfId="0" applyFont="1" applyFill="1" applyBorder="1" applyAlignment="1" applyProtection="1">
      <alignment horizontal="center"/>
      <protection/>
    </xf>
    <xf numFmtId="0" fontId="73" fillId="38" borderId="48" xfId="0" applyFont="1" applyFill="1" applyBorder="1" applyAlignment="1" applyProtection="1">
      <alignment horizontal="center"/>
      <protection/>
    </xf>
    <xf numFmtId="0" fontId="73" fillId="38" borderId="49" xfId="0" applyFont="1" applyFill="1" applyBorder="1" applyAlignment="1">
      <alignment horizontal="center"/>
    </xf>
    <xf numFmtId="0" fontId="73" fillId="38" borderId="50" xfId="0" applyFont="1" applyFill="1" applyBorder="1" applyAlignment="1">
      <alignment horizontal="center"/>
    </xf>
    <xf numFmtId="0" fontId="73" fillId="38" borderId="51" xfId="0" applyFont="1" applyFill="1" applyBorder="1" applyAlignment="1">
      <alignment horizontal="center"/>
    </xf>
    <xf numFmtId="0" fontId="73" fillId="38" borderId="15" xfId="0" applyFont="1" applyFill="1" applyBorder="1" applyAlignment="1">
      <alignment horizontal="center"/>
    </xf>
    <xf numFmtId="0" fontId="73" fillId="38" borderId="0" xfId="0" applyFont="1" applyFill="1" applyBorder="1" applyAlignment="1">
      <alignment horizontal="center"/>
    </xf>
    <xf numFmtId="0" fontId="73" fillId="38" borderId="14" xfId="0" applyFont="1" applyFill="1" applyBorder="1" applyAlignment="1">
      <alignment horizontal="center"/>
    </xf>
    <xf numFmtId="9" fontId="59" fillId="33" borderId="40" xfId="57" applyFont="1" applyFill="1" applyBorder="1" applyAlignment="1">
      <alignment horizontal="center" vertical="center"/>
    </xf>
    <xf numFmtId="9" fontId="59" fillId="33" borderId="22" xfId="57" applyFont="1" applyFill="1" applyBorder="1" applyAlignment="1">
      <alignment horizontal="center" vertical="center"/>
    </xf>
    <xf numFmtId="9" fontId="65" fillId="9" borderId="40" xfId="57" applyFont="1" applyFill="1" applyBorder="1" applyAlignment="1" applyProtection="1">
      <alignment horizontal="center" vertical="center"/>
      <protection locked="0"/>
    </xf>
    <xf numFmtId="9" fontId="65" fillId="9" borderId="22" xfId="57" applyFont="1" applyFill="1" applyBorder="1" applyAlignment="1" applyProtection="1">
      <alignment horizontal="center" vertical="center"/>
      <protection locked="0"/>
    </xf>
    <xf numFmtId="0" fontId="63" fillId="46" borderId="0" xfId="0" applyFont="1" applyFill="1" applyBorder="1" applyAlignment="1">
      <alignment horizontal="center"/>
    </xf>
    <xf numFmtId="0" fontId="59" fillId="14" borderId="52" xfId="0" applyFont="1" applyFill="1" applyBorder="1" applyAlignment="1">
      <alignment horizontal="left" wrapText="1"/>
    </xf>
    <xf numFmtId="0" fontId="59" fillId="14" borderId="53" xfId="0" applyFont="1" applyFill="1" applyBorder="1" applyAlignment="1">
      <alignment horizontal="left" wrapText="1"/>
    </xf>
    <xf numFmtId="0" fontId="59" fillId="14" borderId="54" xfId="0" applyFont="1" applyFill="1" applyBorder="1" applyAlignment="1">
      <alignment horizontal="left" wrapText="1"/>
    </xf>
    <xf numFmtId="0" fontId="66" fillId="38" borderId="46" xfId="0" applyFont="1" applyFill="1" applyBorder="1" applyAlignment="1">
      <alignment horizontal="center"/>
    </xf>
    <xf numFmtId="0" fontId="66" fillId="38" borderId="55" xfId="0" applyFont="1" applyFill="1" applyBorder="1" applyAlignment="1">
      <alignment horizontal="center"/>
    </xf>
    <xf numFmtId="9" fontId="65" fillId="11" borderId="40" xfId="57" applyNumberFormat="1" applyFont="1" applyFill="1" applyBorder="1" applyAlignment="1" applyProtection="1">
      <alignment horizontal="center" vertical="center"/>
      <protection locked="0"/>
    </xf>
    <xf numFmtId="9" fontId="65" fillId="11" borderId="22" xfId="57" applyNumberFormat="1" applyFont="1" applyFill="1" applyBorder="1" applyAlignment="1" applyProtection="1">
      <alignment horizontal="center" vertical="center"/>
      <protection locked="0"/>
    </xf>
    <xf numFmtId="44" fontId="65" fillId="13" borderId="56" xfId="44" applyFont="1" applyFill="1" applyBorder="1" applyAlignment="1" applyProtection="1">
      <alignment horizontal="center" vertical="center"/>
      <protection locked="0"/>
    </xf>
    <xf numFmtId="44" fontId="65" fillId="13" borderId="23" xfId="44" applyFont="1" applyFill="1" applyBorder="1" applyAlignment="1" applyProtection="1">
      <alignment horizontal="center" vertical="center"/>
      <protection locked="0"/>
    </xf>
    <xf numFmtId="0" fontId="66" fillId="40" borderId="57" xfId="0" applyFont="1" applyFill="1" applyBorder="1" applyAlignment="1">
      <alignment horizontal="left" wrapText="1"/>
    </xf>
    <xf numFmtId="0" fontId="66" fillId="40" borderId="58" xfId="0" applyFont="1" applyFill="1" applyBorder="1" applyAlignment="1">
      <alignment horizontal="left" wrapText="1"/>
    </xf>
    <xf numFmtId="0" fontId="66" fillId="40" borderId="59" xfId="0" applyFont="1" applyFill="1" applyBorder="1" applyAlignment="1">
      <alignment horizontal="left" wrapText="1"/>
    </xf>
    <xf numFmtId="0" fontId="57" fillId="0" borderId="60" xfId="0" applyFont="1" applyBorder="1" applyAlignment="1">
      <alignment horizontal="center"/>
    </xf>
    <xf numFmtId="0" fontId="57" fillId="0" borderId="21" xfId="0" applyFont="1" applyBorder="1" applyAlignment="1">
      <alignment horizontal="center"/>
    </xf>
    <xf numFmtId="0" fontId="59" fillId="0" borderId="60" xfId="0" applyFont="1" applyBorder="1" applyAlignment="1">
      <alignment horizontal="center" vertical="center"/>
    </xf>
    <xf numFmtId="0" fontId="59" fillId="0" borderId="21" xfId="0" applyFont="1" applyBorder="1" applyAlignment="1">
      <alignment horizontal="center" vertical="center"/>
    </xf>
    <xf numFmtId="0" fontId="59" fillId="0" borderId="61" xfId="0" applyFont="1" applyBorder="1" applyAlignment="1">
      <alignment horizontal="center" vertical="center"/>
    </xf>
    <xf numFmtId="0" fontId="63" fillId="46" borderId="46" xfId="0" applyFont="1" applyFill="1" applyBorder="1" applyAlignment="1">
      <alignment horizontal="center" vertical="top"/>
    </xf>
    <xf numFmtId="0" fontId="63" fillId="46" borderId="47" xfId="0" applyFont="1" applyFill="1" applyBorder="1" applyAlignment="1">
      <alignment horizontal="center" vertical="top"/>
    </xf>
    <xf numFmtId="0" fontId="63" fillId="46" borderId="48" xfId="0" applyFont="1" applyFill="1" applyBorder="1" applyAlignment="1">
      <alignment horizontal="center" vertical="top"/>
    </xf>
    <xf numFmtId="0" fontId="57" fillId="0" borderId="15" xfId="0" applyFont="1" applyFill="1" applyBorder="1" applyAlignment="1">
      <alignment horizontal="center"/>
    </xf>
    <xf numFmtId="0" fontId="57" fillId="0" borderId="0" xfId="0" applyFont="1" applyFill="1" applyBorder="1" applyAlignment="1">
      <alignment horizontal="center"/>
    </xf>
    <xf numFmtId="0" fontId="59" fillId="43" borderId="38" xfId="0" applyFont="1" applyFill="1" applyBorder="1" applyAlignment="1">
      <alignment/>
    </xf>
    <xf numFmtId="0" fontId="59" fillId="43" borderId="62" xfId="0" applyFont="1" applyFill="1" applyBorder="1" applyAlignment="1">
      <alignment/>
    </xf>
    <xf numFmtId="0" fontId="59" fillId="42" borderId="38" xfId="0" applyFont="1" applyFill="1" applyBorder="1" applyAlignment="1">
      <alignment horizontal="center"/>
    </xf>
    <xf numFmtId="0" fontId="59" fillId="42" borderId="62" xfId="0" applyFont="1" applyFill="1" applyBorder="1" applyAlignment="1">
      <alignment horizontal="center"/>
    </xf>
    <xf numFmtId="0" fontId="74" fillId="38" borderId="46" xfId="0" applyFont="1" applyFill="1" applyBorder="1" applyAlignment="1" applyProtection="1">
      <alignment horizontal="center"/>
      <protection/>
    </xf>
    <xf numFmtId="0" fontId="74" fillId="38" borderId="55" xfId="0" applyFont="1" applyFill="1" applyBorder="1" applyAlignment="1" applyProtection="1">
      <alignment horizontal="center"/>
      <protection/>
    </xf>
    <xf numFmtId="0" fontId="75" fillId="39" borderId="63" xfId="0" applyFont="1" applyFill="1" applyBorder="1" applyAlignment="1">
      <alignment horizontal="left" vertical="center" wrapText="1"/>
    </xf>
    <xf numFmtId="0" fontId="75" fillId="39" borderId="64" xfId="0" applyFont="1" applyFill="1" applyBorder="1" applyAlignment="1">
      <alignment horizontal="left" vertical="center" wrapText="1"/>
    </xf>
    <xf numFmtId="0" fontId="75" fillId="39" borderId="65" xfId="0" applyFont="1" applyFill="1" applyBorder="1" applyAlignment="1">
      <alignment horizontal="left" vertical="center" wrapText="1"/>
    </xf>
    <xf numFmtId="0" fontId="70" fillId="0" borderId="0" xfId="0" applyFont="1" applyBorder="1" applyAlignment="1">
      <alignment horizontal="center" vertical="center"/>
    </xf>
    <xf numFmtId="9" fontId="65" fillId="9" borderId="45" xfId="57" applyFont="1" applyFill="1" applyBorder="1" applyAlignment="1" applyProtection="1">
      <alignment horizontal="center" vertical="center"/>
      <protection locked="0"/>
    </xf>
    <xf numFmtId="9" fontId="59" fillId="33" borderId="45" xfId="57" applyFont="1" applyFill="1" applyBorder="1" applyAlignment="1">
      <alignment horizontal="center" vertical="center"/>
    </xf>
    <xf numFmtId="9" fontId="65" fillId="11" borderId="45" xfId="57" applyNumberFormat="1" applyFont="1" applyFill="1" applyBorder="1" applyAlignment="1" applyProtection="1">
      <alignment horizontal="center" vertical="center"/>
      <protection locked="0"/>
    </xf>
    <xf numFmtId="44" fontId="65" fillId="13" borderId="66" xfId="44" applyFont="1" applyFill="1" applyBorder="1" applyAlignment="1" applyProtection="1">
      <alignment horizontal="center" vertical="center"/>
      <protection locked="0"/>
    </xf>
    <xf numFmtId="0" fontId="65" fillId="44" borderId="0" xfId="0" applyFont="1" applyFill="1" applyBorder="1" applyAlignment="1">
      <alignment horizontal="left" vertical="top" wrapText="1"/>
    </xf>
    <xf numFmtId="0" fontId="65" fillId="44" borderId="14" xfId="0" applyFont="1" applyFill="1" applyBorder="1" applyAlignment="1">
      <alignment horizontal="left" vertical="top" wrapText="1"/>
    </xf>
    <xf numFmtId="0" fontId="65" fillId="15" borderId="0" xfId="0" applyFont="1" applyFill="1" applyBorder="1" applyAlignment="1">
      <alignment horizontal="left" vertical="top" wrapText="1"/>
    </xf>
    <xf numFmtId="0" fontId="65" fillId="15" borderId="14"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14" xfId="0" applyFont="1" applyFill="1" applyBorder="1" applyAlignment="1">
      <alignment horizontal="left" vertical="top" wrapText="1"/>
    </xf>
    <xf numFmtId="0" fontId="63" fillId="46" borderId="19" xfId="0" applyFont="1" applyFill="1" applyBorder="1" applyAlignment="1">
      <alignment horizontal="center" vertical="top"/>
    </xf>
    <xf numFmtId="0" fontId="63" fillId="46" borderId="18" xfId="0" applyFont="1" applyFill="1" applyBorder="1" applyAlignment="1">
      <alignment horizontal="center" vertical="top"/>
    </xf>
    <xf numFmtId="0" fontId="63" fillId="46" borderId="36" xfId="0" applyFont="1" applyFill="1" applyBorder="1" applyAlignment="1">
      <alignment horizontal="center" vertical="top"/>
    </xf>
    <xf numFmtId="0" fontId="0" fillId="0" borderId="0" xfId="0" applyFill="1" applyBorder="1" applyAlignment="1">
      <alignment horizontal="left" vertical="top" wrapText="1"/>
    </xf>
    <xf numFmtId="0" fontId="57" fillId="9" borderId="67" xfId="0" applyFont="1" applyFill="1" applyBorder="1" applyAlignment="1">
      <alignment horizontal="center" vertical="center"/>
    </xf>
    <xf numFmtId="0" fontId="76" fillId="0" borderId="50" xfId="0" applyFont="1" applyBorder="1" applyAlignment="1">
      <alignment vertical="center"/>
    </xf>
    <xf numFmtId="0" fontId="76" fillId="0" borderId="68" xfId="0" applyFont="1" applyBorder="1" applyAlignment="1">
      <alignment vertical="center"/>
    </xf>
    <xf numFmtId="0" fontId="59" fillId="13" borderId="56" xfId="0" applyFont="1" applyFill="1" applyBorder="1" applyAlignment="1">
      <alignment horizontal="center" wrapText="1"/>
    </xf>
    <xf numFmtId="0" fontId="59" fillId="13" borderId="23" xfId="0" applyFont="1" applyFill="1" applyBorder="1" applyAlignment="1">
      <alignment horizontal="center" wrapText="1"/>
    </xf>
    <xf numFmtId="0" fontId="77" fillId="0" borderId="0" xfId="0" applyFont="1" applyAlignment="1">
      <alignment horizontal="center"/>
    </xf>
    <xf numFmtId="0" fontId="57" fillId="0" borderId="0" xfId="0" applyFont="1" applyAlignment="1">
      <alignment horizontal="center"/>
    </xf>
    <xf numFmtId="44" fontId="57" fillId="44" borderId="67" xfId="44" applyFont="1" applyFill="1" applyBorder="1" applyAlignment="1">
      <alignment horizontal="center" vertical="center"/>
    </xf>
    <xf numFmtId="44" fontId="57" fillId="44" borderId="50" xfId="44" applyFont="1" applyFill="1" applyBorder="1" applyAlignment="1">
      <alignment horizontal="center" vertical="center"/>
    </xf>
    <xf numFmtId="44" fontId="57" fillId="44" borderId="68" xfId="44" applyFont="1" applyFill="1" applyBorder="1" applyAlignment="1">
      <alignment horizontal="center" vertical="center"/>
    </xf>
    <xf numFmtId="0" fontId="65" fillId="19" borderId="0" xfId="0" applyFont="1" applyFill="1" applyBorder="1" applyAlignment="1">
      <alignment horizontal="left" vertical="top" wrapText="1"/>
    </xf>
    <xf numFmtId="0" fontId="65" fillId="19" borderId="14" xfId="0" applyFont="1" applyFill="1" applyBorder="1" applyAlignment="1">
      <alignment horizontal="left" vertical="top" wrapText="1"/>
    </xf>
    <xf numFmtId="0" fontId="65" fillId="42" borderId="0" xfId="0" applyFont="1" applyFill="1" applyBorder="1" applyAlignment="1">
      <alignment horizontal="left" vertical="top" wrapText="1"/>
    </xf>
    <xf numFmtId="0" fontId="65" fillId="42" borderId="14" xfId="0" applyFont="1" applyFill="1" applyBorder="1" applyAlignment="1">
      <alignment horizontal="left" vertical="top" wrapText="1"/>
    </xf>
    <xf numFmtId="0" fontId="65" fillId="41" borderId="0" xfId="0" applyFont="1" applyFill="1" applyBorder="1" applyAlignment="1">
      <alignment horizontal="left" vertical="top" wrapText="1"/>
    </xf>
    <xf numFmtId="0" fontId="65" fillId="41" borderId="14" xfId="0" applyFont="1" applyFill="1" applyBorder="1" applyAlignment="1">
      <alignment horizontal="left" vertical="top" wrapText="1"/>
    </xf>
    <xf numFmtId="0" fontId="65" fillId="43" borderId="0" xfId="0" applyFont="1" applyFill="1" applyBorder="1" applyAlignment="1">
      <alignment horizontal="left" vertical="top" wrapText="1"/>
    </xf>
    <xf numFmtId="0" fontId="65" fillId="43" borderId="14" xfId="0" applyFont="1" applyFill="1" applyBorder="1" applyAlignment="1">
      <alignment horizontal="left" vertical="top" wrapText="1"/>
    </xf>
    <xf numFmtId="0" fontId="65" fillId="34" borderId="13" xfId="0" applyFont="1" applyFill="1" applyBorder="1" applyAlignment="1">
      <alignment horizontal="left" wrapText="1"/>
    </xf>
    <xf numFmtId="0" fontId="65" fillId="34" borderId="16" xfId="0" applyFont="1" applyFill="1" applyBorder="1" applyAlignment="1">
      <alignment horizontal="left" wrapText="1"/>
    </xf>
    <xf numFmtId="0" fontId="62" fillId="0" borderId="0" xfId="0" applyFont="1" applyBorder="1" applyAlignment="1">
      <alignment/>
    </xf>
    <xf numFmtId="0" fontId="62" fillId="0" borderId="14"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
  <sheetViews>
    <sheetView zoomScalePageLayoutView="0" workbookViewId="0" topLeftCell="A1">
      <selection activeCell="A1" sqref="A1:I1"/>
    </sheetView>
  </sheetViews>
  <sheetFormatPr defaultColWidth="9.140625" defaultRowHeight="15"/>
  <sheetData>
    <row r="1" spans="1:9" ht="60" customHeight="1">
      <c r="A1" s="199" t="s">
        <v>94</v>
      </c>
      <c r="B1" s="199"/>
      <c r="C1" s="199"/>
      <c r="D1" s="199"/>
      <c r="E1" s="199"/>
      <c r="F1" s="199"/>
      <c r="G1" s="199"/>
      <c r="H1" s="199"/>
      <c r="I1" s="199"/>
    </row>
  </sheetData>
  <sheetProtection/>
  <mergeCells count="1">
    <mergeCell ref="A1:I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235"/>
  <sheetViews>
    <sheetView tabSelected="1" zoomScale="80" zoomScaleNormal="80" zoomScalePageLayoutView="0" workbookViewId="0" topLeftCell="A1">
      <selection activeCell="B1" sqref="B1:L1"/>
    </sheetView>
  </sheetViews>
  <sheetFormatPr defaultColWidth="9.140625" defaultRowHeight="15"/>
  <cols>
    <col min="1" max="1" width="5.57421875" style="0" bestFit="1" customWidth="1"/>
    <col min="2" max="2" width="16.28125" style="3" customWidth="1"/>
    <col min="3" max="3" width="8.7109375" style="0" customWidth="1"/>
    <col min="4" max="4" width="14.140625" style="1" customWidth="1"/>
    <col min="5" max="5" width="15.28125" style="0" customWidth="1"/>
    <col min="6" max="6" width="11.57421875" style="0" customWidth="1"/>
    <col min="7" max="7" width="13.8515625" style="0" customWidth="1"/>
    <col min="8" max="8" width="13.7109375" style="1" customWidth="1"/>
    <col min="9" max="9" width="11.28125" style="0" customWidth="1"/>
    <col min="10" max="10" width="13.00390625" style="0" customWidth="1"/>
    <col min="11" max="11" width="12.00390625" style="0" customWidth="1"/>
    <col min="12" max="12" width="10.28125" style="0" customWidth="1"/>
    <col min="13" max="13" width="5.57421875" style="158" bestFit="1" customWidth="1"/>
  </cols>
  <sheetData>
    <row r="1" spans="2:14" ht="23.25">
      <c r="B1" s="268" t="s">
        <v>93</v>
      </c>
      <c r="C1" s="268"/>
      <c r="D1" s="268"/>
      <c r="E1" s="268"/>
      <c r="F1" s="268"/>
      <c r="G1" s="268"/>
      <c r="H1" s="268"/>
      <c r="I1" s="268"/>
      <c r="J1" s="268"/>
      <c r="K1" s="268"/>
      <c r="L1" s="268"/>
      <c r="N1" s="183"/>
    </row>
    <row r="2" spans="2:14" ht="18">
      <c r="B2" s="269" t="s">
        <v>82</v>
      </c>
      <c r="C2" s="269"/>
      <c r="D2" s="269"/>
      <c r="E2" s="269"/>
      <c r="F2" s="269"/>
      <c r="G2" s="269"/>
      <c r="H2" s="269"/>
      <c r="I2" s="269"/>
      <c r="J2" s="269"/>
      <c r="K2" s="269"/>
      <c r="L2" s="269"/>
      <c r="N2" s="184"/>
    </row>
    <row r="3" ht="18.75" customHeight="1" thickBot="1">
      <c r="N3" s="184"/>
    </row>
    <row r="4" spans="2:14" s="2" customFormat="1" ht="20.25" customHeight="1">
      <c r="B4" s="259" t="s">
        <v>28</v>
      </c>
      <c r="C4" s="260"/>
      <c r="D4" s="260"/>
      <c r="E4" s="260"/>
      <c r="F4" s="260"/>
      <c r="G4" s="260"/>
      <c r="H4" s="260"/>
      <c r="I4" s="260"/>
      <c r="J4" s="260"/>
      <c r="K4" s="260"/>
      <c r="L4" s="261"/>
      <c r="M4" s="157"/>
      <c r="N4" s="184"/>
    </row>
    <row r="5" spans="2:14" ht="21" customHeight="1">
      <c r="B5" s="19"/>
      <c r="C5" s="283" t="s">
        <v>70</v>
      </c>
      <c r="D5" s="283"/>
      <c r="E5" s="283"/>
      <c r="F5" s="283"/>
      <c r="G5" s="283"/>
      <c r="H5" s="283"/>
      <c r="I5" s="283"/>
      <c r="J5" s="283"/>
      <c r="K5" s="283"/>
      <c r="L5" s="284"/>
      <c r="N5" s="184"/>
    </row>
    <row r="6" spans="2:15" ht="87.75" customHeight="1">
      <c r="B6" s="84" t="s">
        <v>20</v>
      </c>
      <c r="C6" s="253" t="s">
        <v>87</v>
      </c>
      <c r="D6" s="253"/>
      <c r="E6" s="253"/>
      <c r="F6" s="253"/>
      <c r="G6" s="253"/>
      <c r="H6" s="253"/>
      <c r="I6" s="253"/>
      <c r="J6" s="253"/>
      <c r="K6" s="253"/>
      <c r="L6" s="254"/>
      <c r="N6" s="185"/>
      <c r="O6" s="186"/>
    </row>
    <row r="7" spans="2:12" ht="100.5" customHeight="1">
      <c r="B7" s="84" t="s">
        <v>21</v>
      </c>
      <c r="C7" s="255" t="s">
        <v>91</v>
      </c>
      <c r="D7" s="255"/>
      <c r="E7" s="255"/>
      <c r="F7" s="255"/>
      <c r="G7" s="255"/>
      <c r="H7" s="255"/>
      <c r="I7" s="255"/>
      <c r="J7" s="255"/>
      <c r="K7" s="255"/>
      <c r="L7" s="256"/>
    </row>
    <row r="8" spans="2:12" ht="72.75" customHeight="1">
      <c r="B8" s="84" t="s">
        <v>22</v>
      </c>
      <c r="C8" s="257" t="s">
        <v>86</v>
      </c>
      <c r="D8" s="257"/>
      <c r="E8" s="257"/>
      <c r="F8" s="257"/>
      <c r="G8" s="257"/>
      <c r="H8" s="257"/>
      <c r="I8" s="257"/>
      <c r="J8" s="257"/>
      <c r="K8" s="257"/>
      <c r="L8" s="258"/>
    </row>
    <row r="9" spans="2:12" ht="84" customHeight="1">
      <c r="B9" s="84" t="s">
        <v>23</v>
      </c>
      <c r="C9" s="273" t="s">
        <v>68</v>
      </c>
      <c r="D9" s="273"/>
      <c r="E9" s="273"/>
      <c r="F9" s="273"/>
      <c r="G9" s="273"/>
      <c r="H9" s="273"/>
      <c r="I9" s="273"/>
      <c r="J9" s="273"/>
      <c r="K9" s="273"/>
      <c r="L9" s="274"/>
    </row>
    <row r="10" spans="2:12" ht="120.75" customHeight="1">
      <c r="B10" s="84" t="s">
        <v>24</v>
      </c>
      <c r="C10" s="275" t="s">
        <v>76</v>
      </c>
      <c r="D10" s="275"/>
      <c r="E10" s="275"/>
      <c r="F10" s="275"/>
      <c r="G10" s="275"/>
      <c r="H10" s="275"/>
      <c r="I10" s="275"/>
      <c r="J10" s="275"/>
      <c r="K10" s="275"/>
      <c r="L10" s="276"/>
    </row>
    <row r="11" spans="2:13" s="2" customFormat="1" ht="63" customHeight="1">
      <c r="B11" s="84" t="s">
        <v>69</v>
      </c>
      <c r="C11" s="277" t="s">
        <v>72</v>
      </c>
      <c r="D11" s="277"/>
      <c r="E11" s="277"/>
      <c r="F11" s="277"/>
      <c r="G11" s="277"/>
      <c r="H11" s="277"/>
      <c r="I11" s="277"/>
      <c r="J11" s="277"/>
      <c r="K11" s="277"/>
      <c r="L11" s="278"/>
      <c r="M11" s="157"/>
    </row>
    <row r="12" spans="2:13" s="2" customFormat="1" ht="56.25" customHeight="1">
      <c r="B12" s="84" t="s">
        <v>71</v>
      </c>
      <c r="C12" s="279" t="s">
        <v>77</v>
      </c>
      <c r="D12" s="279"/>
      <c r="E12" s="279"/>
      <c r="F12" s="279"/>
      <c r="G12" s="279"/>
      <c r="H12" s="279"/>
      <c r="I12" s="279"/>
      <c r="J12" s="279"/>
      <c r="K12" s="279"/>
      <c r="L12" s="280"/>
      <c r="M12" s="157"/>
    </row>
    <row r="13" spans="2:13" s="2" customFormat="1" ht="60.75" customHeight="1" thickBot="1">
      <c r="B13" s="23"/>
      <c r="C13" s="281" t="s">
        <v>78</v>
      </c>
      <c r="D13" s="281"/>
      <c r="E13" s="281"/>
      <c r="F13" s="281"/>
      <c r="G13" s="281"/>
      <c r="H13" s="281"/>
      <c r="I13" s="281"/>
      <c r="J13" s="281"/>
      <c r="K13" s="281"/>
      <c r="L13" s="282"/>
      <c r="M13" s="157"/>
    </row>
    <row r="14" spans="2:13" s="2" customFormat="1" ht="60.75" customHeight="1" hidden="1">
      <c r="B14" s="83"/>
      <c r="C14" s="198"/>
      <c r="D14" s="198"/>
      <c r="E14" s="198"/>
      <c r="F14" s="198"/>
      <c r="G14" s="198"/>
      <c r="H14" s="198"/>
      <c r="I14" s="198"/>
      <c r="J14" s="198"/>
      <c r="K14" s="198"/>
      <c r="L14" s="198"/>
      <c r="M14" s="157"/>
    </row>
    <row r="15" spans="2:13" s="2" customFormat="1" ht="22.5" customHeight="1" thickBot="1">
      <c r="B15" s="83"/>
      <c r="C15" s="262"/>
      <c r="D15" s="262"/>
      <c r="E15" s="262"/>
      <c r="F15" s="262"/>
      <c r="G15" s="262"/>
      <c r="H15" s="262"/>
      <c r="I15" s="262"/>
      <c r="J15" s="262"/>
      <c r="K15" s="262"/>
      <c r="M15" s="157"/>
    </row>
    <row r="16" spans="2:13" s="2" customFormat="1" ht="20.25" customHeight="1">
      <c r="B16" s="259" t="s">
        <v>25</v>
      </c>
      <c r="C16" s="260"/>
      <c r="D16" s="260"/>
      <c r="E16" s="260"/>
      <c r="F16" s="260"/>
      <c r="G16" s="260"/>
      <c r="H16" s="260"/>
      <c r="I16" s="260"/>
      <c r="J16" s="260"/>
      <c r="K16" s="260"/>
      <c r="L16" s="261"/>
      <c r="M16" s="157"/>
    </row>
    <row r="17" spans="2:13" s="39" customFormat="1" ht="18" thickBot="1">
      <c r="B17" s="40" t="s">
        <v>29</v>
      </c>
      <c r="C17" s="36"/>
      <c r="D17" s="35" t="s">
        <v>30</v>
      </c>
      <c r="E17" s="36" t="s">
        <v>31</v>
      </c>
      <c r="F17" s="36" t="s">
        <v>32</v>
      </c>
      <c r="G17" s="36" t="s">
        <v>33</v>
      </c>
      <c r="H17" s="36" t="s">
        <v>34</v>
      </c>
      <c r="I17" s="36" t="s">
        <v>35</v>
      </c>
      <c r="J17" s="37" t="s">
        <v>36</v>
      </c>
      <c r="K17" s="37" t="s">
        <v>84</v>
      </c>
      <c r="L17" s="38" t="s">
        <v>85</v>
      </c>
      <c r="M17" s="159"/>
    </row>
    <row r="18" spans="1:12" ht="54" customHeight="1">
      <c r="A18" s="160" t="s">
        <v>75</v>
      </c>
      <c r="B18" s="229"/>
      <c r="C18" s="270" t="s">
        <v>83</v>
      </c>
      <c r="D18" s="271"/>
      <c r="E18" s="271"/>
      <c r="F18" s="272"/>
      <c r="G18" s="263" t="s">
        <v>17</v>
      </c>
      <c r="H18" s="264"/>
      <c r="I18" s="264"/>
      <c r="J18" s="265"/>
      <c r="K18" s="166" t="s">
        <v>55</v>
      </c>
      <c r="L18" s="266" t="s">
        <v>19</v>
      </c>
    </row>
    <row r="19" spans="1:12" ht="18" thickBot="1">
      <c r="A19" s="160">
        <v>19</v>
      </c>
      <c r="B19" s="230"/>
      <c r="C19" s="170"/>
      <c r="D19" s="174" t="s">
        <v>1</v>
      </c>
      <c r="E19" s="175" t="s">
        <v>2</v>
      </c>
      <c r="F19" s="176" t="s">
        <v>16</v>
      </c>
      <c r="G19" s="4" t="s">
        <v>1</v>
      </c>
      <c r="H19" s="5" t="s">
        <v>2</v>
      </c>
      <c r="I19" s="6" t="s">
        <v>16</v>
      </c>
      <c r="J19" s="7" t="s">
        <v>18</v>
      </c>
      <c r="K19" s="177">
        <f>SUM(K20:K34)</f>
        <v>1.0000000000000002</v>
      </c>
      <c r="L19" s="267"/>
    </row>
    <row r="20" spans="1:12" ht="17.25" customHeight="1">
      <c r="A20" s="248">
        <v>20</v>
      </c>
      <c r="B20" s="231" t="s">
        <v>8</v>
      </c>
      <c r="C20" s="171" t="s">
        <v>79</v>
      </c>
      <c r="D20" s="178">
        <v>4.48</v>
      </c>
      <c r="E20" s="178">
        <v>8.54</v>
      </c>
      <c r="F20" s="178">
        <v>17.31</v>
      </c>
      <c r="G20" s="214">
        <v>0.55</v>
      </c>
      <c r="H20" s="214">
        <v>0.35</v>
      </c>
      <c r="I20" s="214">
        <v>0.1</v>
      </c>
      <c r="J20" s="212">
        <f>SUM(G20:I20)</f>
        <v>1</v>
      </c>
      <c r="K20" s="222">
        <v>0.26</v>
      </c>
      <c r="L20" s="224">
        <v>0.1</v>
      </c>
    </row>
    <row r="21" spans="1:12" ht="17.25" customHeight="1" thickBot="1">
      <c r="A21" s="248"/>
      <c r="B21" s="233"/>
      <c r="C21" s="172" t="s">
        <v>80</v>
      </c>
      <c r="D21" s="179">
        <v>33</v>
      </c>
      <c r="E21" s="179">
        <v>33</v>
      </c>
      <c r="F21" s="179">
        <v>25</v>
      </c>
      <c r="G21" s="249"/>
      <c r="H21" s="249"/>
      <c r="I21" s="249"/>
      <c r="J21" s="250"/>
      <c r="K21" s="251"/>
      <c r="L21" s="252"/>
    </row>
    <row r="22" spans="1:12" ht="17.25" customHeight="1">
      <c r="A22" s="248">
        <v>22</v>
      </c>
      <c r="B22" s="231" t="s">
        <v>9</v>
      </c>
      <c r="C22" s="171" t="s">
        <v>79</v>
      </c>
      <c r="D22" s="178">
        <v>4.48</v>
      </c>
      <c r="E22" s="178">
        <v>8.2</v>
      </c>
      <c r="F22" s="178">
        <v>13.96</v>
      </c>
      <c r="G22" s="214">
        <v>0.5</v>
      </c>
      <c r="H22" s="214">
        <v>0.35</v>
      </c>
      <c r="I22" s="214">
        <v>0.15</v>
      </c>
      <c r="J22" s="212">
        <f>SUM(G22:I22)</f>
        <v>1</v>
      </c>
      <c r="K22" s="222">
        <v>0.13</v>
      </c>
      <c r="L22" s="224">
        <v>0.12</v>
      </c>
    </row>
    <row r="23" spans="1:12" ht="17.25" customHeight="1" thickBot="1">
      <c r="A23" s="248"/>
      <c r="B23" s="232"/>
      <c r="C23" s="172" t="s">
        <v>80</v>
      </c>
      <c r="D23" s="180">
        <v>33</v>
      </c>
      <c r="E23" s="180">
        <v>33</v>
      </c>
      <c r="F23" s="180">
        <v>33</v>
      </c>
      <c r="G23" s="215"/>
      <c r="H23" s="215"/>
      <c r="I23" s="215"/>
      <c r="J23" s="213"/>
      <c r="K23" s="223"/>
      <c r="L23" s="225"/>
    </row>
    <row r="24" spans="1:12" ht="17.25" customHeight="1">
      <c r="A24" s="248">
        <v>24</v>
      </c>
      <c r="B24" s="231" t="s">
        <v>10</v>
      </c>
      <c r="C24" s="171" t="s">
        <v>79</v>
      </c>
      <c r="D24" s="178">
        <v>6.24</v>
      </c>
      <c r="E24" s="178">
        <v>9.03</v>
      </c>
      <c r="F24" s="178">
        <v>11.78</v>
      </c>
      <c r="G24" s="214">
        <v>0.35</v>
      </c>
      <c r="H24" s="214">
        <v>0.05</v>
      </c>
      <c r="I24" s="214">
        <v>0.6</v>
      </c>
      <c r="J24" s="212">
        <f aca="true" t="shared" si="0" ref="J24:J34">SUM(G24:I24)</f>
        <v>1</v>
      </c>
      <c r="K24" s="222">
        <v>0.06</v>
      </c>
      <c r="L24" s="224">
        <v>0.08</v>
      </c>
    </row>
    <row r="25" spans="1:12" ht="17.25" customHeight="1" thickBot="1">
      <c r="A25" s="248"/>
      <c r="B25" s="232"/>
      <c r="C25" s="172" t="s">
        <v>80</v>
      </c>
      <c r="D25" s="180">
        <v>33</v>
      </c>
      <c r="E25" s="180">
        <v>33</v>
      </c>
      <c r="F25" s="180">
        <v>25</v>
      </c>
      <c r="G25" s="215"/>
      <c r="H25" s="215"/>
      <c r="I25" s="215"/>
      <c r="J25" s="213"/>
      <c r="K25" s="223"/>
      <c r="L25" s="225"/>
    </row>
    <row r="26" spans="1:12" ht="17.25" customHeight="1">
      <c r="A26" s="248">
        <v>26</v>
      </c>
      <c r="B26" s="231" t="s">
        <v>11</v>
      </c>
      <c r="C26" s="171" t="s">
        <v>79</v>
      </c>
      <c r="D26" s="181">
        <v>4.98</v>
      </c>
      <c r="E26" s="178">
        <v>8.15</v>
      </c>
      <c r="F26" s="178">
        <v>17.08</v>
      </c>
      <c r="G26" s="214">
        <v>0.5</v>
      </c>
      <c r="H26" s="214">
        <v>0.2</v>
      </c>
      <c r="I26" s="214">
        <v>0.3</v>
      </c>
      <c r="J26" s="212">
        <f t="shared" si="0"/>
        <v>1</v>
      </c>
      <c r="K26" s="222">
        <v>0.08</v>
      </c>
      <c r="L26" s="224">
        <v>0.08</v>
      </c>
    </row>
    <row r="27" spans="1:12" ht="17.25" customHeight="1" thickBot="1">
      <c r="A27" s="248"/>
      <c r="B27" s="232"/>
      <c r="C27" s="172" t="s">
        <v>80</v>
      </c>
      <c r="D27" s="182">
        <v>33</v>
      </c>
      <c r="E27" s="180">
        <v>33</v>
      </c>
      <c r="F27" s="180">
        <v>33</v>
      </c>
      <c r="G27" s="215"/>
      <c r="H27" s="215"/>
      <c r="I27" s="215"/>
      <c r="J27" s="213"/>
      <c r="K27" s="223"/>
      <c r="L27" s="225"/>
    </row>
    <row r="28" spans="1:12" ht="17.25" customHeight="1">
      <c r="A28" s="248">
        <v>28</v>
      </c>
      <c r="B28" s="231" t="s">
        <v>12</v>
      </c>
      <c r="C28" s="171" t="s">
        <v>79</v>
      </c>
      <c r="D28" s="181">
        <v>7.21</v>
      </c>
      <c r="E28" s="178">
        <v>10.25</v>
      </c>
      <c r="F28" s="178">
        <v>23.75</v>
      </c>
      <c r="G28" s="214">
        <v>0.05</v>
      </c>
      <c r="H28" s="214">
        <v>0.35</v>
      </c>
      <c r="I28" s="214">
        <v>0.6</v>
      </c>
      <c r="J28" s="212">
        <f t="shared" si="0"/>
        <v>1</v>
      </c>
      <c r="K28" s="222">
        <v>0.05</v>
      </c>
      <c r="L28" s="224">
        <v>0.05</v>
      </c>
    </row>
    <row r="29" spans="1:12" ht="17.25" customHeight="1" thickBot="1">
      <c r="A29" s="248"/>
      <c r="B29" s="232"/>
      <c r="C29" s="172" t="s">
        <v>80</v>
      </c>
      <c r="D29" s="182">
        <v>33</v>
      </c>
      <c r="E29" s="180">
        <v>33</v>
      </c>
      <c r="F29" s="180">
        <v>33</v>
      </c>
      <c r="G29" s="215"/>
      <c r="H29" s="215"/>
      <c r="I29" s="215"/>
      <c r="J29" s="213"/>
      <c r="K29" s="223"/>
      <c r="L29" s="225"/>
    </row>
    <row r="30" spans="1:12" ht="17.25" customHeight="1">
      <c r="A30" s="248">
        <v>30</v>
      </c>
      <c r="B30" s="231" t="s">
        <v>13</v>
      </c>
      <c r="C30" s="171" t="s">
        <v>79</v>
      </c>
      <c r="D30" s="181">
        <v>5.38</v>
      </c>
      <c r="E30" s="178">
        <v>9.12</v>
      </c>
      <c r="F30" s="178">
        <v>17.12</v>
      </c>
      <c r="G30" s="214">
        <v>0.1</v>
      </c>
      <c r="H30" s="214">
        <v>0.4</v>
      </c>
      <c r="I30" s="214">
        <v>0.5</v>
      </c>
      <c r="J30" s="212">
        <f t="shared" si="0"/>
        <v>1</v>
      </c>
      <c r="K30" s="222">
        <v>0.07</v>
      </c>
      <c r="L30" s="224">
        <v>0.08</v>
      </c>
    </row>
    <row r="31" spans="1:12" ht="17.25" customHeight="1" thickBot="1">
      <c r="A31" s="248"/>
      <c r="B31" s="232"/>
      <c r="C31" s="172" t="s">
        <v>80</v>
      </c>
      <c r="D31" s="182">
        <v>33</v>
      </c>
      <c r="E31" s="180">
        <v>33</v>
      </c>
      <c r="F31" s="180">
        <v>33</v>
      </c>
      <c r="G31" s="215"/>
      <c r="H31" s="215"/>
      <c r="I31" s="215"/>
      <c r="J31" s="213"/>
      <c r="K31" s="223"/>
      <c r="L31" s="225"/>
    </row>
    <row r="32" spans="1:12" ht="17.25" customHeight="1">
      <c r="A32" s="248">
        <v>32</v>
      </c>
      <c r="B32" s="231" t="s">
        <v>14</v>
      </c>
      <c r="C32" s="171" t="s">
        <v>79</v>
      </c>
      <c r="D32" s="181">
        <v>4.77</v>
      </c>
      <c r="E32" s="178">
        <v>8.1</v>
      </c>
      <c r="F32" s="178">
        <v>9.65</v>
      </c>
      <c r="G32" s="214">
        <v>0.6</v>
      </c>
      <c r="H32" s="214">
        <v>0.3</v>
      </c>
      <c r="I32" s="214">
        <v>0.1</v>
      </c>
      <c r="J32" s="212">
        <f t="shared" si="0"/>
        <v>0.9999999999999999</v>
      </c>
      <c r="K32" s="222">
        <v>0.29</v>
      </c>
      <c r="L32" s="224">
        <v>0.08</v>
      </c>
    </row>
    <row r="33" spans="1:12" ht="17.25" customHeight="1" thickBot="1">
      <c r="A33" s="248"/>
      <c r="B33" s="232"/>
      <c r="C33" s="172" t="s">
        <v>80</v>
      </c>
      <c r="D33" s="182">
        <v>33</v>
      </c>
      <c r="E33" s="180">
        <v>33</v>
      </c>
      <c r="F33" s="180">
        <v>33</v>
      </c>
      <c r="G33" s="215"/>
      <c r="H33" s="215"/>
      <c r="I33" s="215"/>
      <c r="J33" s="213"/>
      <c r="K33" s="223"/>
      <c r="L33" s="225"/>
    </row>
    <row r="34" spans="1:12" ht="17.25" customHeight="1">
      <c r="A34" s="248">
        <v>34</v>
      </c>
      <c r="B34" s="231" t="s">
        <v>81</v>
      </c>
      <c r="C34" s="171" t="s">
        <v>79</v>
      </c>
      <c r="D34" s="181">
        <v>4.48</v>
      </c>
      <c r="E34" s="178">
        <v>12.37</v>
      </c>
      <c r="F34" s="178">
        <v>24.66</v>
      </c>
      <c r="G34" s="214">
        <v>0.25</v>
      </c>
      <c r="H34" s="214">
        <v>0.5</v>
      </c>
      <c r="I34" s="214">
        <v>0.25</v>
      </c>
      <c r="J34" s="212">
        <f t="shared" si="0"/>
        <v>1</v>
      </c>
      <c r="K34" s="222">
        <v>0.06</v>
      </c>
      <c r="L34" s="224">
        <v>0.14</v>
      </c>
    </row>
    <row r="35" spans="1:12" ht="17.25" customHeight="1" thickBot="1">
      <c r="A35" s="248"/>
      <c r="B35" s="232"/>
      <c r="C35" s="173" t="s">
        <v>80</v>
      </c>
      <c r="D35" s="182">
        <v>33</v>
      </c>
      <c r="E35" s="180">
        <v>33</v>
      </c>
      <c r="F35" s="180">
        <v>25</v>
      </c>
      <c r="G35" s="215"/>
      <c r="H35" s="215"/>
      <c r="I35" s="215"/>
      <c r="J35" s="213"/>
      <c r="K35" s="223"/>
      <c r="L35" s="225"/>
    </row>
    <row r="36" spans="2:12" ht="18" thickBot="1">
      <c r="B36" s="19"/>
      <c r="C36" s="16"/>
      <c r="D36" s="17"/>
      <c r="E36" s="16"/>
      <c r="F36" s="16"/>
      <c r="G36" s="16"/>
      <c r="H36" s="17"/>
      <c r="I36" s="17"/>
      <c r="J36" s="20"/>
      <c r="K36" s="16"/>
      <c r="L36" s="21"/>
    </row>
    <row r="37" spans="2:12" ht="15.75" thickBot="1">
      <c r="B37" s="241" t="s">
        <v>65</v>
      </c>
      <c r="C37" s="242"/>
      <c r="D37" s="153">
        <v>74236</v>
      </c>
      <c r="E37" s="16"/>
      <c r="F37" s="143" t="s">
        <v>66</v>
      </c>
      <c r="G37" s="154">
        <v>63252</v>
      </c>
      <c r="H37" s="17"/>
      <c r="I37" s="239" t="s">
        <v>67</v>
      </c>
      <c r="J37" s="240"/>
      <c r="K37" s="155">
        <v>16277</v>
      </c>
      <c r="L37" s="21"/>
    </row>
    <row r="38" spans="2:12" ht="14.25" thickBot="1">
      <c r="B38" s="89"/>
      <c r="C38" s="15"/>
      <c r="D38" s="14"/>
      <c r="E38" s="14"/>
      <c r="F38" s="14"/>
      <c r="G38" s="15"/>
      <c r="H38" s="14"/>
      <c r="I38" s="14"/>
      <c r="J38" s="14"/>
      <c r="K38" s="14"/>
      <c r="L38" s="22"/>
    </row>
    <row r="39" spans="3:13" s="2" customFormat="1" ht="22.5" customHeight="1" thickBot="1">
      <c r="C39" s="13"/>
      <c r="D39" s="13"/>
      <c r="E39" s="13"/>
      <c r="F39" s="13"/>
      <c r="G39" s="13"/>
      <c r="H39" s="13"/>
      <c r="I39" s="13"/>
      <c r="J39" s="13"/>
      <c r="K39" s="54"/>
      <c r="M39" s="157"/>
    </row>
    <row r="40" spans="2:13" s="2" customFormat="1" ht="20.25" customHeight="1" thickBot="1">
      <c r="B40" s="234" t="s">
        <v>26</v>
      </c>
      <c r="C40" s="235"/>
      <c r="D40" s="235"/>
      <c r="E40" s="235"/>
      <c r="F40" s="235"/>
      <c r="G40" s="235"/>
      <c r="H40" s="235"/>
      <c r="I40" s="235"/>
      <c r="J40" s="235"/>
      <c r="K40" s="236"/>
      <c r="M40" s="157"/>
    </row>
    <row r="41" spans="2:13" s="42" customFormat="1" ht="10.5" customHeight="1">
      <c r="B41" s="55"/>
      <c r="C41" s="41"/>
      <c r="D41" s="41"/>
      <c r="E41" s="41"/>
      <c r="F41" s="41"/>
      <c r="G41" s="41"/>
      <c r="H41" s="41"/>
      <c r="I41" s="41"/>
      <c r="J41" s="41"/>
      <c r="K41" s="56"/>
      <c r="M41" s="161"/>
    </row>
    <row r="42" spans="2:13" s="2" customFormat="1" ht="21" thickBot="1">
      <c r="B42" s="138"/>
      <c r="C42" s="139"/>
      <c r="D42" s="140"/>
      <c r="E42" s="141"/>
      <c r="F42" s="34"/>
      <c r="G42" s="156"/>
      <c r="H42" s="156"/>
      <c r="I42" s="141"/>
      <c r="J42" s="139"/>
      <c r="K42" s="142"/>
      <c r="M42" s="157"/>
    </row>
    <row r="43" spans="2:13" s="2" customFormat="1" ht="102" customHeight="1" thickBot="1" thickTop="1">
      <c r="B43" s="226" t="s">
        <v>73</v>
      </c>
      <c r="C43" s="227"/>
      <c r="D43" s="227"/>
      <c r="E43" s="227"/>
      <c r="F43" s="228"/>
      <c r="G43" s="148"/>
      <c r="H43" s="245" t="s">
        <v>74</v>
      </c>
      <c r="I43" s="246"/>
      <c r="J43" s="246"/>
      <c r="K43" s="247"/>
      <c r="M43" s="157"/>
    </row>
    <row r="44" spans="2:13" s="2" customFormat="1" ht="16.5" thickBot="1" thickTop="1">
      <c r="B44" s="150"/>
      <c r="C44" s="151"/>
      <c r="D44" s="151"/>
      <c r="E44" s="151"/>
      <c r="F44" s="148"/>
      <c r="G44" s="148"/>
      <c r="H44" s="148"/>
      <c r="I44" s="148"/>
      <c r="J44" s="148"/>
      <c r="K44" s="149"/>
      <c r="M44" s="157"/>
    </row>
    <row r="45" spans="2:13" s="2" customFormat="1" ht="47.25">
      <c r="B45" s="118"/>
      <c r="C45" s="117" t="s">
        <v>44</v>
      </c>
      <c r="D45" s="94"/>
      <c r="E45" s="128" t="s">
        <v>59</v>
      </c>
      <c r="F45" s="129" t="s">
        <v>51</v>
      </c>
      <c r="G45" s="129" t="s">
        <v>61</v>
      </c>
      <c r="H45" s="129" t="s">
        <v>60</v>
      </c>
      <c r="I45" s="130" t="s">
        <v>41</v>
      </c>
      <c r="J45" s="130" t="s">
        <v>57</v>
      </c>
      <c r="K45" s="131" t="s">
        <v>58</v>
      </c>
      <c r="M45" s="157"/>
    </row>
    <row r="46" spans="2:13" s="2" customFormat="1" ht="18">
      <c r="B46" s="10" t="s">
        <v>1</v>
      </c>
      <c r="C46" s="137">
        <v>0.35</v>
      </c>
      <c r="D46" s="95"/>
      <c r="E46" s="115">
        <f>J82+J102+J142+J123+J161+J181+J200+J219</f>
        <v>2.019328115927394</v>
      </c>
      <c r="F46" s="125">
        <f>ROUND(E46*4,0)/4</f>
        <v>2</v>
      </c>
      <c r="G46" s="96">
        <f>F88*$K$20+F108*$K$22+F129*$K$24+F148*$K$26+F167*$K$28+F187*$K$30+F206*$K$32+F225*$K$34</f>
        <v>0.6874367246471939</v>
      </c>
      <c r="H46" s="112">
        <f>G46/F46</f>
        <v>0.3437183623235969</v>
      </c>
      <c r="I46" s="112">
        <f>D88*$K$20+D108*$K$22+D129*$K$24+D148*$K$26+D167*$K$28+D187*$K$30+D206*$K$32+D225*$K$34</f>
        <v>0.12063181818181817</v>
      </c>
      <c r="J46" s="114">
        <f>$K$51/F46</f>
        <v>0.4260197208901342</v>
      </c>
      <c r="K46" s="116">
        <f>G51/F46</f>
        <v>0.10963009860445067</v>
      </c>
      <c r="M46" s="157"/>
    </row>
    <row r="47" spans="2:13" s="2" customFormat="1" ht="18">
      <c r="B47" s="10" t="s">
        <v>2</v>
      </c>
      <c r="C47" s="137">
        <v>0.45</v>
      </c>
      <c r="D47" s="95"/>
      <c r="E47" s="115">
        <f>J83+J103+J143+J124+J162+J182+J201+J220</f>
        <v>2.5965668367296195</v>
      </c>
      <c r="F47" s="125">
        <f>ROUND(E47*4,0)/4</f>
        <v>2.5</v>
      </c>
      <c r="G47" s="96">
        <f>F89*$K$20+F109*$K$22+F130*$K$24+F149*$K$26+F168*$K$28+F188*$K$30+F207*$K$32+F226*$K$34</f>
        <v>1.0718882397987088</v>
      </c>
      <c r="H47" s="112">
        <f>G47/F47</f>
        <v>0.4287552959194835</v>
      </c>
      <c r="I47" s="112">
        <f>D89*$K$20+D109*$K$22+D130*$K$24+D149*$K$26+D168*$K$28+D188*$K$30+D207*$K$32+D226*$K$34</f>
        <v>0.14272484848484848</v>
      </c>
      <c r="J47" s="114">
        <f>$K$51/F47</f>
        <v>0.34081577671210733</v>
      </c>
      <c r="K47" s="116">
        <f>G51/F47</f>
        <v>0.08770407888356054</v>
      </c>
      <c r="M47" s="157"/>
    </row>
    <row r="48" spans="2:13" s="2" customFormat="1" ht="18" thickBot="1">
      <c r="B48" s="10" t="s">
        <v>52</v>
      </c>
      <c r="C48" s="137">
        <v>0.5</v>
      </c>
      <c r="D48" s="95"/>
      <c r="E48" s="123">
        <f>J84+J104+J144+J125+J163+J183+J202+J221</f>
        <v>3.3695653385844</v>
      </c>
      <c r="F48" s="126">
        <f>ROUND(E48*4,0)/4</f>
        <v>3.25</v>
      </c>
      <c r="G48" s="97">
        <f>F90*$K$20+F110*$K$22+F131*$K$24+F150*$K$26+F169*$K$28+F189*$K$30+F208*$K$32+F227*$K$34</f>
        <v>1.5652173307078001</v>
      </c>
      <c r="H48" s="113">
        <f>G48/F48</f>
        <v>0.48160533252547694</v>
      </c>
      <c r="I48" s="113">
        <f>D90*$K$20+D110*$K$22+D131*$K$24+D150*$K$26+D169*$K$28+D189*$K$30+D208*$K$32+D227*$K$34</f>
        <v>0.18876400932400933</v>
      </c>
      <c r="J48" s="133">
        <f>$K$51/F48</f>
        <v>0.2621659820862364</v>
      </c>
      <c r="K48" s="124">
        <f>G51/F48</f>
        <v>0.06746467606427733</v>
      </c>
      <c r="M48" s="157"/>
    </row>
    <row r="49" spans="2:13" s="2" customFormat="1" ht="16.5" thickBot="1" thickTop="1">
      <c r="B49" s="88" t="s">
        <v>53</v>
      </c>
      <c r="C49" s="98">
        <f>(C46*C74)+(C47*D74)+(C48*E74)</f>
        <v>0.413975</v>
      </c>
      <c r="D49" s="99"/>
      <c r="E49" s="119" t="s">
        <v>54</v>
      </c>
      <c r="F49" s="120" t="s">
        <v>54</v>
      </c>
      <c r="G49" s="121">
        <f>G91*$K$20+G111*$K$22+G132*$K$24+G151*$K$26+G170*$K$28+G190*$K$30+G209*$K$32+G228*$K$34</f>
        <v>0.9921425488896182</v>
      </c>
      <c r="H49" s="122">
        <f>H46*C74+H47*D74+H48*E74</f>
        <v>0.4003368623153922</v>
      </c>
      <c r="I49" s="122">
        <f>I46*C74+I47*D74+I48*E74</f>
        <v>0.14227175681818183</v>
      </c>
      <c r="J49" s="132">
        <f>J46*C74+J47*D74+J48*E74</f>
        <v>0.36377823966808565</v>
      </c>
      <c r="K49" s="127">
        <f>K46*C74+K47*D74+K48*E74</f>
        <v>0.09361314119834044</v>
      </c>
      <c r="M49" s="157"/>
    </row>
    <row r="50" spans="2:13" s="2" customFormat="1" ht="14.25" thickBot="1">
      <c r="B50" s="53"/>
      <c r="C50" s="34"/>
      <c r="D50" s="34"/>
      <c r="E50" s="34"/>
      <c r="F50" s="34"/>
      <c r="G50" s="34"/>
      <c r="H50" s="34"/>
      <c r="I50" s="34"/>
      <c r="J50" s="34"/>
      <c r="K50" s="18"/>
      <c r="M50" s="157"/>
    </row>
    <row r="51" spans="2:13" s="2" customFormat="1" ht="18" thickBot="1">
      <c r="B51" s="53"/>
      <c r="C51" s="34"/>
      <c r="D51" s="34"/>
      <c r="E51" s="220" t="s">
        <v>47</v>
      </c>
      <c r="F51" s="221"/>
      <c r="G51" s="144">
        <f>K37/D37</f>
        <v>0.21926019720890133</v>
      </c>
      <c r="H51" s="34"/>
      <c r="I51" s="243" t="s">
        <v>43</v>
      </c>
      <c r="J51" s="244"/>
      <c r="K51" s="144">
        <f>G37/D37</f>
        <v>0.8520394417802684</v>
      </c>
      <c r="M51" s="157"/>
    </row>
    <row r="52" spans="2:13" s="2" customFormat="1" ht="14.25">
      <c r="B52" s="53"/>
      <c r="C52" s="34"/>
      <c r="D52" s="34"/>
      <c r="E52" s="34"/>
      <c r="F52" s="34"/>
      <c r="G52" s="34"/>
      <c r="H52" s="34"/>
      <c r="I52" s="34"/>
      <c r="J52" s="34"/>
      <c r="K52" s="18"/>
      <c r="M52" s="157"/>
    </row>
    <row r="53" spans="2:13" s="2" customFormat="1" ht="14.25" thickBot="1">
      <c r="B53" s="53"/>
      <c r="C53" s="34"/>
      <c r="D53" s="34"/>
      <c r="E53" s="34"/>
      <c r="F53" s="34"/>
      <c r="G53" s="34"/>
      <c r="H53" s="34"/>
      <c r="I53" s="34"/>
      <c r="J53" s="34"/>
      <c r="K53" s="18"/>
      <c r="M53" s="157"/>
    </row>
    <row r="54" spans="2:13" s="2" customFormat="1" ht="49.5" customHeight="1" thickBot="1" thickTop="1">
      <c r="B54" s="217" t="s">
        <v>90</v>
      </c>
      <c r="C54" s="218"/>
      <c r="D54" s="218"/>
      <c r="E54" s="218"/>
      <c r="F54" s="218"/>
      <c r="G54" s="218"/>
      <c r="H54" s="218"/>
      <c r="I54" s="218"/>
      <c r="J54" s="218"/>
      <c r="K54" s="219"/>
      <c r="M54" s="157"/>
    </row>
    <row r="55" spans="2:13" s="2" customFormat="1" ht="15" thickBot="1" thickTop="1">
      <c r="B55" s="145"/>
      <c r="C55" s="146"/>
      <c r="D55" s="146"/>
      <c r="E55" s="146"/>
      <c r="F55" s="146"/>
      <c r="G55" s="146"/>
      <c r="H55" s="146"/>
      <c r="I55" s="146"/>
      <c r="J55" s="146"/>
      <c r="K55" s="147"/>
      <c r="M55" s="157"/>
    </row>
    <row r="56" spans="2:13" s="2" customFormat="1" ht="63" customHeight="1">
      <c r="B56" s="152"/>
      <c r="C56" s="136" t="s">
        <v>62</v>
      </c>
      <c r="D56" s="34"/>
      <c r="E56" s="34"/>
      <c r="F56" s="34"/>
      <c r="G56" s="129" t="s">
        <v>61</v>
      </c>
      <c r="H56" s="129" t="s">
        <v>60</v>
      </c>
      <c r="I56" s="130" t="s">
        <v>41</v>
      </c>
      <c r="J56" s="130" t="s">
        <v>57</v>
      </c>
      <c r="K56" s="131" t="s">
        <v>58</v>
      </c>
      <c r="M56" s="157"/>
    </row>
    <row r="57" spans="2:13" s="2" customFormat="1" ht="22.5" customHeight="1">
      <c r="B57" s="10" t="s">
        <v>1</v>
      </c>
      <c r="C57" s="90">
        <v>1.75</v>
      </c>
      <c r="D57" s="34"/>
      <c r="E57" s="34"/>
      <c r="F57" s="34"/>
      <c r="G57" s="96">
        <f>F94*$K$20+F114*$K$22+F135*$K$24+F154*$K$26+F173*$K$28+F193*$K$30+F212*$K$32+F231*$K$34</f>
        <v>0.4374367246471939</v>
      </c>
      <c r="H57" s="112">
        <f>G57/C57</f>
        <v>0.24996384265553936</v>
      </c>
      <c r="I57" s="112">
        <f>D94*$K$20+D114*$K$22+D135*$K$24+D154*$K$26+D173*$K$28+D193*$K$30+D212*$K$32+D231*$K$34</f>
        <v>0.13786493506493508</v>
      </c>
      <c r="J57" s="114">
        <f>$K$51/C57</f>
        <v>0.48687968101729623</v>
      </c>
      <c r="K57" s="116">
        <f>$G$51/C57</f>
        <v>0.12529154126222933</v>
      </c>
      <c r="M57" s="157"/>
    </row>
    <row r="58" spans="2:13" s="2" customFormat="1" ht="22.5" customHeight="1">
      <c r="B58" s="10" t="s">
        <v>2</v>
      </c>
      <c r="C58" s="90">
        <v>2</v>
      </c>
      <c r="D58" s="34"/>
      <c r="E58" s="34"/>
      <c r="F58" s="34"/>
      <c r="G58" s="96">
        <f>F95*$K$20+F115*$K$22+F136*$K$24+F155*$K$26+F174*$K$28+F194*$K$30+F213*$K$32+F232*$K$34</f>
        <v>0.5718882397987091</v>
      </c>
      <c r="H58" s="112">
        <f>G58/C58</f>
        <v>0.28594411989935453</v>
      </c>
      <c r="I58" s="112">
        <f>D95*$K$20+D115*$K$22+D136*$K$24+D155*$K$26+D174*$K$28+D194*$K$30+D213*$K$32+D232*$K$34</f>
        <v>0.17840606060606062</v>
      </c>
      <c r="J58" s="114">
        <f>$K$51/C58</f>
        <v>0.4260197208901342</v>
      </c>
      <c r="K58" s="116">
        <f>$G$51/C58</f>
        <v>0.10963009860445067</v>
      </c>
      <c r="M58" s="157"/>
    </row>
    <row r="59" spans="2:13" s="2" customFormat="1" ht="22.5" customHeight="1" thickBot="1">
      <c r="B59" s="189" t="s">
        <v>52</v>
      </c>
      <c r="C59" s="197">
        <v>2.25</v>
      </c>
      <c r="D59" s="34"/>
      <c r="E59" s="34"/>
      <c r="F59" s="34"/>
      <c r="G59" s="97">
        <f>F96*$K$20+F116*$K$22+F137*$K$24+F156*$K$26+F175*$K$28+F195*$K$30+F214*$K$32+F233*$K$34</f>
        <v>0.5652173307078</v>
      </c>
      <c r="H59" s="113">
        <f>G59/C59</f>
        <v>0.2512077025368</v>
      </c>
      <c r="I59" s="113">
        <f>D96*$K$20+D116*$K$22+D137*$K$24+D156*$K$26+D175*$K$28+D195*$K$30+D214*$K$32+D233*$K$34</f>
        <v>0.27265912457912456</v>
      </c>
      <c r="J59" s="133">
        <f>$K$51/C59</f>
        <v>0.37868419634678596</v>
      </c>
      <c r="K59" s="124">
        <f>$G$51/C59</f>
        <v>0.09744897653728948</v>
      </c>
      <c r="M59" s="157"/>
    </row>
    <row r="60" spans="2:13" s="2" customFormat="1" ht="22.5" customHeight="1" thickBot="1">
      <c r="B60" s="63"/>
      <c r="C60" s="196"/>
      <c r="D60" s="34"/>
      <c r="E60" s="34"/>
      <c r="F60" s="34"/>
      <c r="G60" s="121">
        <f>G97*$K$20+G117*$K$22+G138*$K$24+G157*$K$26+G176*$K$28+G196*$K$30+G215*$K$32+G234*$K$34</f>
        <v>0.501767548889618</v>
      </c>
      <c r="H60" s="122">
        <f>H57*C74+H58*D74+H59*E74</f>
        <v>0.261672378763603</v>
      </c>
      <c r="I60" s="122">
        <f>I57*C74+I58*D74+I59*E74</f>
        <v>0.17967036663780667</v>
      </c>
      <c r="J60" s="132">
        <f>J57*C74+J58*D74+J59*E74</f>
        <v>0.4443182822350342</v>
      </c>
      <c r="K60" s="127">
        <f>K57*C74+K58*D74+K59*E74</f>
        <v>0.11433897236355611</v>
      </c>
      <c r="M60" s="157"/>
    </row>
    <row r="61" spans="2:13" s="2" customFormat="1" ht="22.5" customHeight="1">
      <c r="B61" s="53"/>
      <c r="C61" s="34"/>
      <c r="D61" s="34"/>
      <c r="E61" s="34"/>
      <c r="F61" s="34"/>
      <c r="G61" s="34"/>
      <c r="H61" s="34"/>
      <c r="I61" s="34"/>
      <c r="J61" s="34"/>
      <c r="K61" s="18"/>
      <c r="M61" s="157"/>
    </row>
    <row r="62" spans="2:13" s="2" customFormat="1" ht="22.5" customHeight="1">
      <c r="B62" s="209" t="s">
        <v>89</v>
      </c>
      <c r="C62" s="210"/>
      <c r="D62" s="210"/>
      <c r="E62" s="210"/>
      <c r="F62" s="210"/>
      <c r="G62" s="210"/>
      <c r="H62" s="210"/>
      <c r="I62" s="210"/>
      <c r="J62" s="210"/>
      <c r="K62" s="211"/>
      <c r="M62" s="157"/>
    </row>
    <row r="63" spans="2:13" s="2" customFormat="1" ht="22.5" customHeight="1" thickBot="1">
      <c r="B63" s="237"/>
      <c r="C63" s="238"/>
      <c r="D63" s="34"/>
      <c r="E63" s="34"/>
      <c r="F63" s="34"/>
      <c r="G63" s="34"/>
      <c r="H63" s="34"/>
      <c r="I63" s="34"/>
      <c r="J63" s="34"/>
      <c r="K63" s="18"/>
      <c r="M63" s="157"/>
    </row>
    <row r="64" spans="2:11" ht="23.25">
      <c r="B64" s="206" t="s">
        <v>63</v>
      </c>
      <c r="C64" s="207"/>
      <c r="D64" s="207"/>
      <c r="E64" s="208"/>
      <c r="F64" s="16"/>
      <c r="G64" s="16"/>
      <c r="H64" s="206" t="s">
        <v>88</v>
      </c>
      <c r="I64" s="207"/>
      <c r="J64" s="207"/>
      <c r="K64" s="208"/>
    </row>
    <row r="65" spans="2:11" ht="15.75" thickBot="1">
      <c r="B65" s="109">
        <f>SUM(C74:E74)</f>
        <v>1</v>
      </c>
      <c r="C65" s="100" t="s">
        <v>1</v>
      </c>
      <c r="D65" s="101" t="s">
        <v>2</v>
      </c>
      <c r="E65" s="102" t="s">
        <v>16</v>
      </c>
      <c r="F65" s="16"/>
      <c r="G65" s="16"/>
      <c r="H65" s="109"/>
      <c r="I65" s="100" t="s">
        <v>1</v>
      </c>
      <c r="J65" s="101" t="s">
        <v>2</v>
      </c>
      <c r="K65" s="102" t="s">
        <v>16</v>
      </c>
    </row>
    <row r="66" spans="2:11" ht="18.75" customHeight="1">
      <c r="B66" s="9" t="s">
        <v>8</v>
      </c>
      <c r="C66" s="103">
        <f>G20*K20</f>
        <v>0.14300000000000002</v>
      </c>
      <c r="D66" s="103">
        <f>H20*K20</f>
        <v>0.091</v>
      </c>
      <c r="E66" s="104">
        <f>I20*K20</f>
        <v>0.026000000000000002</v>
      </c>
      <c r="F66" s="16"/>
      <c r="G66" s="16"/>
      <c r="H66" s="9" t="s">
        <v>8</v>
      </c>
      <c r="I66" s="190">
        <f>F88</f>
        <v>0.6929427852532545</v>
      </c>
      <c r="J66" s="190">
        <f>F89</f>
        <v>1.0699124822229513</v>
      </c>
      <c r="K66" s="191">
        <f>F90</f>
        <v>1.3863003610108304</v>
      </c>
    </row>
    <row r="67" spans="2:11" ht="18.75" customHeight="1">
      <c r="B67" s="10" t="s">
        <v>9</v>
      </c>
      <c r="C67" s="105">
        <f>G22*K22</f>
        <v>0.065</v>
      </c>
      <c r="D67" s="105">
        <f>H22*K22</f>
        <v>0.0455</v>
      </c>
      <c r="E67" s="106">
        <f>I22*K22</f>
        <v>0.0195</v>
      </c>
      <c r="F67" s="16"/>
      <c r="G67" s="16"/>
      <c r="H67" s="10" t="s">
        <v>9</v>
      </c>
      <c r="I67" s="192">
        <f>F108</f>
        <v>0.6729427852532545</v>
      </c>
      <c r="J67" s="192">
        <f>F109</f>
        <v>1.0602155125259816</v>
      </c>
      <c r="K67" s="193">
        <f>F110</f>
        <v>1.6356700579805272</v>
      </c>
    </row>
    <row r="68" spans="2:11" ht="18.75" customHeight="1">
      <c r="B68" s="10" t="s">
        <v>10</v>
      </c>
      <c r="C68" s="105">
        <f>G24*K24</f>
        <v>0.020999999999999998</v>
      </c>
      <c r="D68" s="105">
        <f>H24*K24</f>
        <v>0.003</v>
      </c>
      <c r="E68" s="106">
        <f>I24*K24</f>
        <v>0.036</v>
      </c>
      <c r="F68" s="16"/>
      <c r="G68" s="16"/>
      <c r="H68" s="10" t="s">
        <v>10</v>
      </c>
      <c r="I68" s="192">
        <f>F129</f>
        <v>0.6596094519199213</v>
      </c>
      <c r="J68" s="192">
        <f>F130</f>
        <v>1.0750639973744667</v>
      </c>
      <c r="K68" s="193">
        <f>F131</f>
        <v>1.6275003610108305</v>
      </c>
    </row>
    <row r="69" spans="2:11" ht="18.75" customHeight="1">
      <c r="B69" s="10" t="s">
        <v>11</v>
      </c>
      <c r="C69" s="105">
        <f>G26*K26</f>
        <v>0.04</v>
      </c>
      <c r="D69" s="105">
        <f>H26*K26</f>
        <v>0.016</v>
      </c>
      <c r="E69" s="106">
        <f>I26*K26</f>
        <v>0.024</v>
      </c>
      <c r="F69" s="16"/>
      <c r="G69" s="16"/>
      <c r="H69" s="10" t="s">
        <v>11</v>
      </c>
      <c r="I69" s="192">
        <f>F148</f>
        <v>0.6977912701017394</v>
      </c>
      <c r="J69" s="192">
        <f>F149</f>
        <v>1.101730664041133</v>
      </c>
      <c r="K69" s="193">
        <f>F150</f>
        <v>1.5811246034350726</v>
      </c>
    </row>
    <row r="70" spans="2:11" ht="18.75" customHeight="1">
      <c r="B70" s="10" t="s">
        <v>12</v>
      </c>
      <c r="C70" s="105">
        <f>G28*K28</f>
        <v>0.0025000000000000005</v>
      </c>
      <c r="D70" s="105">
        <f>H28*K28</f>
        <v>0.017499999999999998</v>
      </c>
      <c r="E70" s="106">
        <f>I28*K28</f>
        <v>0.03</v>
      </c>
      <c r="F70" s="16"/>
      <c r="G70" s="16"/>
      <c r="H70" s="10" t="s">
        <v>12</v>
      </c>
      <c r="I70" s="192">
        <f>F167</f>
        <v>0.6602155125259818</v>
      </c>
      <c r="J70" s="192">
        <f>F168</f>
        <v>1.0680943004047698</v>
      </c>
      <c r="K70" s="193">
        <f>F169</f>
        <v>1.4090033913138607</v>
      </c>
    </row>
    <row r="71" spans="2:11" ht="18.75" customHeight="1">
      <c r="B71" s="10" t="s">
        <v>13</v>
      </c>
      <c r="C71" s="105">
        <f>G30*K30</f>
        <v>0.007000000000000001</v>
      </c>
      <c r="D71" s="105">
        <f>H30*K30</f>
        <v>0.028000000000000004</v>
      </c>
      <c r="E71" s="106">
        <f>I30*K30</f>
        <v>0.035</v>
      </c>
      <c r="F71" s="16"/>
      <c r="G71" s="16"/>
      <c r="H71" s="10" t="s">
        <v>13</v>
      </c>
      <c r="I71" s="192">
        <f>F187</f>
        <v>0.6856700579805272</v>
      </c>
      <c r="J71" s="192">
        <f>F188</f>
        <v>1.0723367246471938</v>
      </c>
      <c r="K71" s="193">
        <f>F189</f>
        <v>1.5799124822229516</v>
      </c>
    </row>
    <row r="72" spans="2:11" ht="18.75" customHeight="1">
      <c r="B72" s="10" t="s">
        <v>14</v>
      </c>
      <c r="C72" s="105">
        <f>G32*K32</f>
        <v>0.174</v>
      </c>
      <c r="D72" s="105">
        <f>H32*K32</f>
        <v>0.087</v>
      </c>
      <c r="E72" s="106">
        <f>I32*K32</f>
        <v>0.028999999999999998</v>
      </c>
      <c r="F72" s="16"/>
      <c r="G72" s="16"/>
      <c r="H72" s="10" t="s">
        <v>14</v>
      </c>
      <c r="I72" s="192">
        <f>F206</f>
        <v>0.7041549064653757</v>
      </c>
      <c r="J72" s="192">
        <f>F207</f>
        <v>1.103245815556285</v>
      </c>
      <c r="K72" s="193">
        <f>F208</f>
        <v>1.8062761185865877</v>
      </c>
    </row>
    <row r="73" spans="2:11" ht="18.75" customHeight="1" thickBot="1">
      <c r="B73" s="64" t="s">
        <v>15</v>
      </c>
      <c r="C73" s="107">
        <f>G34*K34</f>
        <v>0.015</v>
      </c>
      <c r="D73" s="107">
        <f>H34*K34</f>
        <v>0.03</v>
      </c>
      <c r="E73" s="108">
        <f>I34*K34</f>
        <v>0.015</v>
      </c>
      <c r="F73" s="16"/>
      <c r="G73" s="16"/>
      <c r="H73" s="189" t="s">
        <v>15</v>
      </c>
      <c r="I73" s="194">
        <f>F225</f>
        <v>0.6529427852532544</v>
      </c>
      <c r="J73" s="194">
        <f>F226</f>
        <v>0.9138518761623454</v>
      </c>
      <c r="K73" s="195">
        <f>F227</f>
        <v>1.05230036101083</v>
      </c>
    </row>
    <row r="74" spans="2:11" ht="18.75" customHeight="1" thickBot="1" thickTop="1">
      <c r="B74" s="65" t="s">
        <v>39</v>
      </c>
      <c r="C74" s="66">
        <f>SUM(C66:C73)</f>
        <v>0.4675</v>
      </c>
      <c r="D74" s="66">
        <f>SUM(D66:D73)</f>
        <v>0.31800000000000006</v>
      </c>
      <c r="E74" s="67">
        <f>SUM(E66:E73)</f>
        <v>0.21449999999999997</v>
      </c>
      <c r="F74" s="16"/>
      <c r="G74" s="187"/>
      <c r="H74" s="188"/>
      <c r="I74" s="188"/>
      <c r="J74" s="188"/>
      <c r="K74" s="91"/>
    </row>
    <row r="75" spans="2:11" ht="18.75" customHeight="1" thickBot="1">
      <c r="B75" s="89"/>
      <c r="C75" s="15"/>
      <c r="D75" s="92"/>
      <c r="E75" s="93"/>
      <c r="F75" s="14"/>
      <c r="G75" s="15"/>
      <c r="H75" s="14"/>
      <c r="I75" s="14"/>
      <c r="J75" s="14"/>
      <c r="K75" s="59"/>
    </row>
    <row r="76" spans="5:10" ht="21">
      <c r="E76" s="11"/>
      <c r="F76" s="12"/>
      <c r="I76" s="1"/>
      <c r="J76" s="8"/>
    </row>
    <row r="77" spans="5:10" ht="21">
      <c r="E77" s="11"/>
      <c r="F77" s="12"/>
      <c r="I77" s="1"/>
      <c r="J77" s="8"/>
    </row>
    <row r="78" spans="2:11" ht="21">
      <c r="B78" s="216" t="s">
        <v>27</v>
      </c>
      <c r="C78" s="216"/>
      <c r="D78" s="216"/>
      <c r="E78" s="216"/>
      <c r="F78" s="216"/>
      <c r="G78" s="216"/>
      <c r="H78" s="216"/>
      <c r="I78" s="216"/>
      <c r="J78" s="216"/>
      <c r="K78" s="216"/>
    </row>
    <row r="79" spans="2:13" s="2" customFormat="1" ht="21" thickBot="1">
      <c r="B79" s="110"/>
      <c r="C79" s="110"/>
      <c r="D79" s="110"/>
      <c r="E79" s="110"/>
      <c r="F79" s="110"/>
      <c r="G79" s="110"/>
      <c r="H79" s="110"/>
      <c r="I79" s="110"/>
      <c r="J79" s="110"/>
      <c r="K79" s="110"/>
      <c r="M79" s="157"/>
    </row>
    <row r="80" spans="2:13" s="2" customFormat="1" ht="23.25" thickBot="1">
      <c r="B80" s="203" t="s">
        <v>8</v>
      </c>
      <c r="C80" s="204"/>
      <c r="D80" s="204"/>
      <c r="E80" s="204"/>
      <c r="F80" s="204"/>
      <c r="G80" s="204"/>
      <c r="H80" s="204"/>
      <c r="I80" s="204"/>
      <c r="J80" s="205"/>
      <c r="K80" s="82"/>
      <c r="M80" s="157"/>
    </row>
    <row r="81" spans="2:13" s="51" customFormat="1" ht="42.75">
      <c r="B81" s="80"/>
      <c r="C81" s="68" t="s">
        <v>7</v>
      </c>
      <c r="D81" s="69" t="s">
        <v>3</v>
      </c>
      <c r="E81" s="69" t="s">
        <v>4</v>
      </c>
      <c r="F81" s="69" t="s">
        <v>56</v>
      </c>
      <c r="G81" s="70" t="s">
        <v>46</v>
      </c>
      <c r="H81" s="70" t="s">
        <v>48</v>
      </c>
      <c r="I81" s="70" t="s">
        <v>49</v>
      </c>
      <c r="J81" s="81" t="s">
        <v>50</v>
      </c>
      <c r="K81" s="167" t="s">
        <v>45</v>
      </c>
      <c r="M81" s="162"/>
    </row>
    <row r="82" spans="2:11" ht="15.75">
      <c r="B82" s="26" t="s">
        <v>1</v>
      </c>
      <c r="C82" s="27">
        <f>G20</f>
        <v>0.55</v>
      </c>
      <c r="D82" s="28">
        <f>D20</f>
        <v>4.48</v>
      </c>
      <c r="E82" s="29">
        <f>D82/D21</f>
        <v>0.13575757575757577</v>
      </c>
      <c r="F82" s="29">
        <f>E82+L20</f>
        <v>0.23575757575757578</v>
      </c>
      <c r="G82" s="45">
        <f>F82+$K$51</f>
        <v>1.0877970175378442</v>
      </c>
      <c r="H82" s="45">
        <f>G82+$G$51</f>
        <v>1.3070572147467456</v>
      </c>
      <c r="I82" s="60">
        <f>H82/$K$82</f>
        <v>2.010857253456532</v>
      </c>
      <c r="J82" s="134">
        <f>I82*K20</f>
        <v>0.5228228858986983</v>
      </c>
      <c r="K82" s="168">
        <f>1-C46</f>
        <v>0.65</v>
      </c>
    </row>
    <row r="83" spans="2:11" ht="15.75">
      <c r="B83" s="26" t="s">
        <v>2</v>
      </c>
      <c r="C83" s="27">
        <f>H20</f>
        <v>0.35</v>
      </c>
      <c r="D83" s="28">
        <f>E20</f>
        <v>8.54</v>
      </c>
      <c r="E83" s="29">
        <f>D83/E21</f>
        <v>0.2587878787878788</v>
      </c>
      <c r="F83" s="29">
        <f>E83+L20</f>
        <v>0.35878787878787877</v>
      </c>
      <c r="G83" s="45">
        <f>F83+$K$51</f>
        <v>1.2108273205681472</v>
      </c>
      <c r="H83" s="45">
        <f>G83+$G$51</f>
        <v>1.4300875177770487</v>
      </c>
      <c r="I83" s="60">
        <f>H83/$K$83</f>
        <v>2.6001591232309975</v>
      </c>
      <c r="J83" s="134">
        <f>I83*K20</f>
        <v>0.6760413720400594</v>
      </c>
      <c r="K83" s="168">
        <f>1-C47</f>
        <v>0.55</v>
      </c>
    </row>
    <row r="84" spans="2:11" ht="15.75">
      <c r="B84" s="26" t="s">
        <v>16</v>
      </c>
      <c r="C84" s="27">
        <f>I20</f>
        <v>0.1</v>
      </c>
      <c r="D84" s="28">
        <f>F20</f>
        <v>17.31</v>
      </c>
      <c r="E84" s="29">
        <f>D84/F21</f>
        <v>0.6923999999999999</v>
      </c>
      <c r="F84" s="29">
        <f>E84+L20</f>
        <v>0.7923999999999999</v>
      </c>
      <c r="G84" s="45">
        <f>F84+$K$51</f>
        <v>1.6444394417802681</v>
      </c>
      <c r="H84" s="45">
        <f>G84+$G$51</f>
        <v>1.8636996389891696</v>
      </c>
      <c r="I84" s="60">
        <f>H84/$K$84</f>
        <v>3.727399277978339</v>
      </c>
      <c r="J84" s="134">
        <f>I84*K20</f>
        <v>0.9691238122743682</v>
      </c>
      <c r="K84" s="168">
        <f>1-C48</f>
        <v>0.5</v>
      </c>
    </row>
    <row r="85" spans="2:11" ht="15.75" thickBot="1">
      <c r="B85" s="26" t="s">
        <v>39</v>
      </c>
      <c r="C85" s="16"/>
      <c r="D85" s="75"/>
      <c r="E85" s="76"/>
      <c r="F85" s="16"/>
      <c r="G85" s="16"/>
      <c r="H85" s="16"/>
      <c r="I85" s="16"/>
      <c r="J85" s="21"/>
      <c r="K85" s="169"/>
    </row>
    <row r="86" spans="2:10" ht="14.25">
      <c r="B86" s="26"/>
      <c r="C86" s="16"/>
      <c r="D86" s="75"/>
      <c r="E86" s="76"/>
      <c r="F86" s="16"/>
      <c r="G86" s="16"/>
      <c r="H86" s="16"/>
      <c r="I86" s="16"/>
      <c r="J86" s="21"/>
    </row>
    <row r="87" spans="2:11" ht="42.75">
      <c r="B87" s="26"/>
      <c r="C87" s="68" t="s">
        <v>5</v>
      </c>
      <c r="D87" s="68" t="s">
        <v>0</v>
      </c>
      <c r="E87" s="68" t="s">
        <v>6</v>
      </c>
      <c r="F87" s="70" t="s">
        <v>37</v>
      </c>
      <c r="G87" s="71" t="s">
        <v>38</v>
      </c>
      <c r="H87" s="72" t="s">
        <v>40</v>
      </c>
      <c r="I87" s="71" t="s">
        <v>42</v>
      </c>
      <c r="J87" s="21"/>
      <c r="K87" s="16"/>
    </row>
    <row r="88" spans="2:11" ht="14.25">
      <c r="B88" s="26" t="s">
        <v>1</v>
      </c>
      <c r="C88" s="30">
        <f>$F$46</f>
        <v>2</v>
      </c>
      <c r="D88" s="31">
        <f>F82/C88</f>
        <v>0.11787878787878789</v>
      </c>
      <c r="E88" s="44">
        <f>C82*D88</f>
        <v>0.06483333333333334</v>
      </c>
      <c r="F88" s="45">
        <f>C88-F82-($K$51)-($G$51)</f>
        <v>0.6929427852532545</v>
      </c>
      <c r="G88" s="46">
        <f>F88*C82</f>
        <v>0.38111853188929</v>
      </c>
      <c r="H88" s="57">
        <f>F88/C88</f>
        <v>0.34647139262662724</v>
      </c>
      <c r="I88" s="74">
        <f>H88*C82</f>
        <v>0.190559265944645</v>
      </c>
      <c r="J88" s="21"/>
      <c r="K88" s="16"/>
    </row>
    <row r="89" spans="2:11" ht="14.25">
      <c r="B89" s="26" t="s">
        <v>2</v>
      </c>
      <c r="C89" s="30">
        <f>$F$47</f>
        <v>2.5</v>
      </c>
      <c r="D89" s="31">
        <f>F83/C89</f>
        <v>0.1435151515151515</v>
      </c>
      <c r="E89" s="44">
        <f>C83*D89</f>
        <v>0.05023030303030303</v>
      </c>
      <c r="F89" s="45">
        <f>C89-F83-($K$51)-($G$51)</f>
        <v>1.0699124822229513</v>
      </c>
      <c r="G89" s="46">
        <f>F89*C83</f>
        <v>0.37446936877803294</v>
      </c>
      <c r="H89" s="57">
        <f>F89/C89</f>
        <v>0.42796499288918055</v>
      </c>
      <c r="I89" s="74">
        <f>H89*C83</f>
        <v>0.14978774751121318</v>
      </c>
      <c r="J89" s="21"/>
      <c r="K89" s="16"/>
    </row>
    <row r="90" spans="2:11" ht="14.25">
      <c r="B90" s="26" t="s">
        <v>16</v>
      </c>
      <c r="C90" s="30">
        <f>$F$48</f>
        <v>3.25</v>
      </c>
      <c r="D90" s="31">
        <f>F84/C90</f>
        <v>0.24381538461538457</v>
      </c>
      <c r="E90" s="44">
        <f>C84*D90</f>
        <v>0.024381538461538458</v>
      </c>
      <c r="F90" s="45">
        <f>C90-F84-($K$51)-($G$51)</f>
        <v>1.3863003610108304</v>
      </c>
      <c r="G90" s="46">
        <f>F90*C84</f>
        <v>0.13863003610108304</v>
      </c>
      <c r="H90" s="57">
        <f>F90/C90</f>
        <v>0.42655395723410167</v>
      </c>
      <c r="I90" s="74">
        <f>H90*C84</f>
        <v>0.04265539572341017</v>
      </c>
      <c r="J90" s="21"/>
      <c r="K90" s="16"/>
    </row>
    <row r="91" spans="2:11" ht="14.25">
      <c r="B91" s="26" t="s">
        <v>39</v>
      </c>
      <c r="C91" s="77"/>
      <c r="D91" s="17"/>
      <c r="E91" s="78">
        <f>SUM(E88:E90)</f>
        <v>0.13944517482517482</v>
      </c>
      <c r="F91" s="45"/>
      <c r="G91" s="79">
        <f>SUM(G88:G90)</f>
        <v>0.894217936768406</v>
      </c>
      <c r="H91" s="57"/>
      <c r="I91" s="57">
        <f>SUM(I88:I90)</f>
        <v>0.3830024091792683</v>
      </c>
      <c r="J91" s="21"/>
      <c r="K91" s="16"/>
    </row>
    <row r="92" spans="2:10" ht="14.25">
      <c r="B92" s="26"/>
      <c r="C92" s="16"/>
      <c r="D92" s="75"/>
      <c r="E92" s="76"/>
      <c r="F92" s="16"/>
      <c r="G92" s="16"/>
      <c r="H92" s="16"/>
      <c r="I92" s="16"/>
      <c r="J92" s="21"/>
    </row>
    <row r="93" spans="2:11" ht="42.75">
      <c r="B93" s="26"/>
      <c r="C93" s="68" t="s">
        <v>5</v>
      </c>
      <c r="D93" s="68" t="s">
        <v>0</v>
      </c>
      <c r="E93" s="68" t="s">
        <v>6</v>
      </c>
      <c r="F93" s="70" t="s">
        <v>37</v>
      </c>
      <c r="G93" s="71" t="s">
        <v>64</v>
      </c>
      <c r="H93" s="72" t="s">
        <v>40</v>
      </c>
      <c r="I93" s="71" t="s">
        <v>42</v>
      </c>
      <c r="J93" s="21"/>
      <c r="K93" s="16"/>
    </row>
    <row r="94" spans="2:11" ht="14.25">
      <c r="B94" s="26" t="s">
        <v>1</v>
      </c>
      <c r="C94" s="30">
        <f>$C$57</f>
        <v>1.75</v>
      </c>
      <c r="D94" s="31">
        <f>F82/C94</f>
        <v>0.13471861471861474</v>
      </c>
      <c r="E94" s="44">
        <f>C82*D94</f>
        <v>0.07409523809523812</v>
      </c>
      <c r="F94" s="45">
        <f>C94-F82-($K$51)-($G$51)</f>
        <v>0.4429427852532545</v>
      </c>
      <c r="G94" s="46">
        <f>F94*C82</f>
        <v>0.24361853188928997</v>
      </c>
      <c r="H94" s="57">
        <f>F94/C94</f>
        <v>0.2531101630018597</v>
      </c>
      <c r="I94" s="74">
        <f>H94*C82</f>
        <v>0.13921058965102284</v>
      </c>
      <c r="J94" s="21"/>
      <c r="K94" s="16"/>
    </row>
    <row r="95" spans="2:11" ht="14.25">
      <c r="B95" s="26" t="s">
        <v>2</v>
      </c>
      <c r="C95" s="30">
        <f>$C$58</f>
        <v>2</v>
      </c>
      <c r="D95" s="31">
        <f>F83/C95</f>
        <v>0.17939393939393938</v>
      </c>
      <c r="E95" s="44">
        <f>C83*D95</f>
        <v>0.06278787878787878</v>
      </c>
      <c r="F95" s="45">
        <f>C95-F83-($K$51)-($G$51)</f>
        <v>0.5699124822229514</v>
      </c>
      <c r="G95" s="46">
        <f>F95*C83</f>
        <v>0.19946936877803298</v>
      </c>
      <c r="H95" s="57">
        <f>F95/C95</f>
        <v>0.2849562411114757</v>
      </c>
      <c r="I95" s="74">
        <f>H95*C83</f>
        <v>0.09973468438901649</v>
      </c>
      <c r="J95" s="21"/>
      <c r="K95" s="16"/>
    </row>
    <row r="96" spans="2:11" ht="14.25">
      <c r="B96" s="26" t="s">
        <v>16</v>
      </c>
      <c r="C96" s="30">
        <f>$C$59</f>
        <v>2.25</v>
      </c>
      <c r="D96" s="31">
        <f>F84/C96</f>
        <v>0.3521777777777777</v>
      </c>
      <c r="E96" s="44">
        <f>C84*D96</f>
        <v>0.03521777777777777</v>
      </c>
      <c r="F96" s="45">
        <f>C96-F84-($K$51)-($G$51)</f>
        <v>0.38630036101083054</v>
      </c>
      <c r="G96" s="46">
        <f>F96*C84</f>
        <v>0.03863003610108306</v>
      </c>
      <c r="H96" s="57">
        <f>F96/C96</f>
        <v>0.1716890493381469</v>
      </c>
      <c r="I96" s="74">
        <f>H96*C84</f>
        <v>0.01716890493381469</v>
      </c>
      <c r="J96" s="21"/>
      <c r="K96" s="16"/>
    </row>
    <row r="97" spans="2:11" ht="14.25">
      <c r="B97" s="26" t="s">
        <v>39</v>
      </c>
      <c r="C97" s="77"/>
      <c r="D97" s="17"/>
      <c r="E97" s="78">
        <f>SUM(E94:E96)</f>
        <v>0.17210089466089465</v>
      </c>
      <c r="F97" s="45"/>
      <c r="G97" s="79">
        <f>SUM(G94:G96)</f>
        <v>0.481717936768406</v>
      </c>
      <c r="H97" s="57"/>
      <c r="I97" s="57">
        <f>SUM(I94:I96)</f>
        <v>0.256114178973854</v>
      </c>
      <c r="J97" s="21"/>
      <c r="K97" s="16"/>
    </row>
    <row r="98" spans="2:13" s="16" customFormat="1" ht="14.25" thickBot="1">
      <c r="B98" s="62"/>
      <c r="C98" s="33"/>
      <c r="D98" s="14"/>
      <c r="E98" s="32"/>
      <c r="F98" s="43"/>
      <c r="G98" s="14"/>
      <c r="H98" s="14"/>
      <c r="I98" s="14"/>
      <c r="J98" s="22"/>
      <c r="M98" s="163"/>
    </row>
    <row r="99" spans="2:13" s="16" customFormat="1" ht="14.25" thickBot="1">
      <c r="B99" s="73"/>
      <c r="D99" s="75"/>
      <c r="E99" s="76"/>
      <c r="K99" s="77"/>
      <c r="M99" s="163"/>
    </row>
    <row r="100" spans="2:11" ht="23.25" thickBot="1">
      <c r="B100" s="200" t="s">
        <v>9</v>
      </c>
      <c r="C100" s="201"/>
      <c r="D100" s="201"/>
      <c r="E100" s="201"/>
      <c r="F100" s="201"/>
      <c r="G100" s="201"/>
      <c r="H100" s="201"/>
      <c r="I100" s="201"/>
      <c r="J100" s="202"/>
      <c r="K100" s="85"/>
    </row>
    <row r="101" spans="2:13" s="52" customFormat="1" ht="42.75">
      <c r="B101" s="49"/>
      <c r="C101" s="24" t="s">
        <v>7</v>
      </c>
      <c r="D101" s="25" t="s">
        <v>3</v>
      </c>
      <c r="E101" s="25" t="s">
        <v>4</v>
      </c>
      <c r="F101" s="25" t="s">
        <v>56</v>
      </c>
      <c r="G101" s="50" t="s">
        <v>46</v>
      </c>
      <c r="H101" s="50" t="s">
        <v>48</v>
      </c>
      <c r="I101" s="50" t="s">
        <v>49</v>
      </c>
      <c r="J101" s="135" t="s">
        <v>50</v>
      </c>
      <c r="M101" s="164"/>
    </row>
    <row r="102" spans="2:10" ht="14.25">
      <c r="B102" s="26" t="s">
        <v>1</v>
      </c>
      <c r="C102" s="27">
        <f>G22</f>
        <v>0.5</v>
      </c>
      <c r="D102" s="28">
        <f>D22</f>
        <v>4.48</v>
      </c>
      <c r="E102" s="29">
        <f>D102/D23</f>
        <v>0.13575757575757577</v>
      </c>
      <c r="F102" s="29">
        <f>E102+L22</f>
        <v>0.25575757575757574</v>
      </c>
      <c r="G102" s="45">
        <f>F102+$K$51</f>
        <v>1.1077970175378442</v>
      </c>
      <c r="H102" s="45">
        <f>G102+$G$51</f>
        <v>1.3270572147467457</v>
      </c>
      <c r="I102" s="60">
        <f>H102/$K$82</f>
        <v>2.0416264842257625</v>
      </c>
      <c r="J102" s="134">
        <f>I102*K22</f>
        <v>0.26541144294934915</v>
      </c>
    </row>
    <row r="103" spans="2:10" ht="14.25">
      <c r="B103" s="26" t="s">
        <v>2</v>
      </c>
      <c r="C103" s="27">
        <f>H22</f>
        <v>0.35</v>
      </c>
      <c r="D103" s="28">
        <f>E22</f>
        <v>8.2</v>
      </c>
      <c r="E103" s="29">
        <f>D103/E23</f>
        <v>0.24848484848484848</v>
      </c>
      <c r="F103" s="29">
        <f>E103+L22</f>
        <v>0.36848484848484847</v>
      </c>
      <c r="G103" s="45">
        <f>F103+$K$51</f>
        <v>1.2205242902651168</v>
      </c>
      <c r="H103" s="45">
        <f>G103+$G$51</f>
        <v>1.439784487474018</v>
      </c>
      <c r="I103" s="60">
        <f>H103/$K$83</f>
        <v>2.617789977225487</v>
      </c>
      <c r="J103" s="134">
        <f>I103*K22</f>
        <v>0.3403126970393133</v>
      </c>
    </row>
    <row r="104" spans="2:10" ht="14.25">
      <c r="B104" s="26" t="s">
        <v>16</v>
      </c>
      <c r="C104" s="27">
        <f>I22</f>
        <v>0.15</v>
      </c>
      <c r="D104" s="28">
        <f>F22</f>
        <v>13.96</v>
      </c>
      <c r="E104" s="29">
        <f>D104/F23</f>
        <v>0.42303030303030303</v>
      </c>
      <c r="F104" s="29">
        <f>E104+L22</f>
        <v>0.543030303030303</v>
      </c>
      <c r="G104" s="45">
        <f>F104+$K$51</f>
        <v>1.3950697448105713</v>
      </c>
      <c r="H104" s="45">
        <f>G104+$G$51</f>
        <v>1.6143299420194728</v>
      </c>
      <c r="I104" s="60">
        <f>H104/$K$84</f>
        <v>3.2286598840389455</v>
      </c>
      <c r="J104" s="134">
        <f>I104*K22</f>
        <v>0.41972578492506296</v>
      </c>
    </row>
    <row r="105" spans="2:10" ht="14.25">
      <c r="B105" s="26" t="s">
        <v>39</v>
      </c>
      <c r="C105" s="86"/>
      <c r="D105" s="75"/>
      <c r="E105" s="75"/>
      <c r="F105" s="75"/>
      <c r="G105" s="16"/>
      <c r="H105" s="16"/>
      <c r="I105" s="16"/>
      <c r="J105" s="21"/>
    </row>
    <row r="106" spans="2:11" ht="14.25">
      <c r="B106" s="26"/>
      <c r="C106" s="86"/>
      <c r="D106" s="75"/>
      <c r="E106" s="75"/>
      <c r="F106" s="75"/>
      <c r="G106" s="16"/>
      <c r="H106" s="16"/>
      <c r="I106" s="16"/>
      <c r="J106" s="21"/>
      <c r="K106" s="77"/>
    </row>
    <row r="107" spans="2:11" ht="42.75">
      <c r="B107" s="26"/>
      <c r="C107" s="68" t="s">
        <v>5</v>
      </c>
      <c r="D107" s="68" t="s">
        <v>0</v>
      </c>
      <c r="E107" s="68" t="s">
        <v>6</v>
      </c>
      <c r="F107" s="70" t="s">
        <v>37</v>
      </c>
      <c r="G107" s="71" t="s">
        <v>38</v>
      </c>
      <c r="H107" s="72" t="s">
        <v>40</v>
      </c>
      <c r="I107" s="71" t="s">
        <v>42</v>
      </c>
      <c r="J107" s="111"/>
      <c r="K107" s="75"/>
    </row>
    <row r="108" spans="2:11" ht="14.25">
      <c r="B108" s="26" t="s">
        <v>1</v>
      </c>
      <c r="C108" s="30">
        <f>$F$46</f>
        <v>2</v>
      </c>
      <c r="D108" s="31">
        <f>F102/C108</f>
        <v>0.12787878787878787</v>
      </c>
      <c r="E108" s="44">
        <f>C102*D108</f>
        <v>0.06393939393939393</v>
      </c>
      <c r="F108" s="45">
        <f>C108-F102-($K$51)-($G$51)</f>
        <v>0.6729427852532545</v>
      </c>
      <c r="G108" s="46">
        <f>F108*C102</f>
        <v>0.33647139262662723</v>
      </c>
      <c r="H108" s="57">
        <f>F108/C108</f>
        <v>0.33647139262662723</v>
      </c>
      <c r="I108" s="74">
        <f>H108*C102</f>
        <v>0.16823569631331362</v>
      </c>
      <c r="J108" s="111"/>
      <c r="K108" s="75"/>
    </row>
    <row r="109" spans="2:11" ht="14.25">
      <c r="B109" s="26" t="s">
        <v>2</v>
      </c>
      <c r="C109" s="30">
        <f>$F$47</f>
        <v>2.5</v>
      </c>
      <c r="D109" s="31">
        <f>F103/C109</f>
        <v>0.14739393939393938</v>
      </c>
      <c r="E109" s="44">
        <f>C103*D109</f>
        <v>0.05158787878787878</v>
      </c>
      <c r="F109" s="45">
        <f>C109-F103-($K$51)-($G$51)</f>
        <v>1.0602155125259816</v>
      </c>
      <c r="G109" s="46">
        <f>F109*C103</f>
        <v>0.37107542938409355</v>
      </c>
      <c r="H109" s="57">
        <f>F109/C109</f>
        <v>0.4240862050103926</v>
      </c>
      <c r="I109" s="74">
        <f>H109*C103</f>
        <v>0.1484301717536374</v>
      </c>
      <c r="J109" s="111"/>
      <c r="K109" s="75"/>
    </row>
    <row r="110" spans="2:11" ht="14.25">
      <c r="B110" s="26" t="s">
        <v>16</v>
      </c>
      <c r="C110" s="30">
        <f>$F$48</f>
        <v>3.25</v>
      </c>
      <c r="D110" s="31">
        <f>F104/C110</f>
        <v>0.16708624708624706</v>
      </c>
      <c r="E110" s="44">
        <f>C104*D110</f>
        <v>0.02506293706293706</v>
      </c>
      <c r="F110" s="45">
        <f>C110-F104-($K$51)-($G$51)</f>
        <v>1.6356700579805272</v>
      </c>
      <c r="G110" s="46">
        <f>F110*C104</f>
        <v>0.24535050869707908</v>
      </c>
      <c r="H110" s="57">
        <f>F110/C110</f>
        <v>0.5032830947632392</v>
      </c>
      <c r="I110" s="74">
        <f>H110*C104</f>
        <v>0.07549246421448587</v>
      </c>
      <c r="J110" s="111"/>
      <c r="K110" s="75"/>
    </row>
    <row r="111" spans="2:11" ht="14.25">
      <c r="B111" s="26" t="s">
        <v>39</v>
      </c>
      <c r="C111" s="77"/>
      <c r="D111" s="87"/>
      <c r="E111" s="78">
        <f>SUM(E108:E110)</f>
        <v>0.14059020979020978</v>
      </c>
      <c r="F111" s="45"/>
      <c r="G111" s="79">
        <f>SUM(G108:G110)</f>
        <v>0.9528973307077999</v>
      </c>
      <c r="H111" s="57"/>
      <c r="I111" s="57">
        <f>SUM(I108:I110)</f>
        <v>0.39215833228143687</v>
      </c>
      <c r="J111" s="111"/>
      <c r="K111" s="75"/>
    </row>
    <row r="112" spans="2:11" ht="14.25">
      <c r="B112" s="26"/>
      <c r="C112" s="86"/>
      <c r="D112" s="75"/>
      <c r="E112" s="75"/>
      <c r="F112" s="75"/>
      <c r="G112" s="16"/>
      <c r="H112" s="16"/>
      <c r="I112" s="16"/>
      <c r="J112" s="21"/>
      <c r="K112" s="77"/>
    </row>
    <row r="113" spans="2:11" ht="42.75">
      <c r="B113" s="26"/>
      <c r="C113" s="68" t="s">
        <v>5</v>
      </c>
      <c r="D113" s="68" t="s">
        <v>0</v>
      </c>
      <c r="E113" s="68" t="s">
        <v>6</v>
      </c>
      <c r="F113" s="70" t="s">
        <v>37</v>
      </c>
      <c r="G113" s="71" t="s">
        <v>38</v>
      </c>
      <c r="H113" s="72" t="s">
        <v>40</v>
      </c>
      <c r="I113" s="71" t="s">
        <v>42</v>
      </c>
      <c r="J113" s="21"/>
      <c r="K113" s="16"/>
    </row>
    <row r="114" spans="2:11" ht="14.25">
      <c r="B114" s="26" t="s">
        <v>1</v>
      </c>
      <c r="C114" s="30">
        <f>$C$57</f>
        <v>1.75</v>
      </c>
      <c r="D114" s="31">
        <f>F102/C114</f>
        <v>0.14614718614718614</v>
      </c>
      <c r="E114" s="44">
        <f>C102*D114</f>
        <v>0.07307359307359307</v>
      </c>
      <c r="F114" s="45">
        <f>C114-F102-($K$51)-($G$51)</f>
        <v>0.42294278525325446</v>
      </c>
      <c r="G114" s="46">
        <f>F114*C102</f>
        <v>0.21147139262662723</v>
      </c>
      <c r="H114" s="57">
        <f>F114/C114</f>
        <v>0.24168159157328825</v>
      </c>
      <c r="I114" s="74">
        <f>H114*C102</f>
        <v>0.12084079578664413</v>
      </c>
      <c r="J114" s="21"/>
      <c r="K114" s="16"/>
    </row>
    <row r="115" spans="2:11" ht="14.25">
      <c r="B115" s="26" t="s">
        <v>2</v>
      </c>
      <c r="C115" s="30">
        <f>$C$58</f>
        <v>2</v>
      </c>
      <c r="D115" s="31">
        <f>F103/C115</f>
        <v>0.18424242424242424</v>
      </c>
      <c r="E115" s="44">
        <f>C103*D115</f>
        <v>0.06448484848484848</v>
      </c>
      <c r="F115" s="45">
        <f>C115-F103-($K$51)-($G$51)</f>
        <v>0.5602155125259819</v>
      </c>
      <c r="G115" s="46">
        <f>F115*C103</f>
        <v>0.19607542938409364</v>
      </c>
      <c r="H115" s="57">
        <f>F115/C115</f>
        <v>0.28010775626299095</v>
      </c>
      <c r="I115" s="74">
        <f>H115*C103</f>
        <v>0.09803771469204682</v>
      </c>
      <c r="J115" s="21"/>
      <c r="K115" s="16"/>
    </row>
    <row r="116" spans="2:11" ht="14.25">
      <c r="B116" s="26" t="s">
        <v>16</v>
      </c>
      <c r="C116" s="30">
        <f>$C$59</f>
        <v>2.25</v>
      </c>
      <c r="D116" s="31">
        <f>F104/C116</f>
        <v>0.2413468013468013</v>
      </c>
      <c r="E116" s="44">
        <f>C104*D116</f>
        <v>0.036202020202020194</v>
      </c>
      <c r="F116" s="45">
        <f>C116-F104-($K$51)-($G$51)</f>
        <v>0.6356700579805273</v>
      </c>
      <c r="G116" s="46">
        <f>F116*C104</f>
        <v>0.0953505086970791</v>
      </c>
      <c r="H116" s="57">
        <f>F116/C116</f>
        <v>0.2825200257691233</v>
      </c>
      <c r="I116" s="74">
        <f>H116*C104</f>
        <v>0.04237800386536849</v>
      </c>
      <c r="J116" s="21"/>
      <c r="K116" s="16"/>
    </row>
    <row r="117" spans="2:11" ht="14.25">
      <c r="B117" s="26" t="s">
        <v>39</v>
      </c>
      <c r="C117" s="77"/>
      <c r="D117" s="17"/>
      <c r="E117" s="78">
        <f>SUM(E114:E116)</f>
        <v>0.17376046176046173</v>
      </c>
      <c r="F117" s="45"/>
      <c r="G117" s="79">
        <f>SUM(G114:G116)</f>
        <v>0.5028973307078</v>
      </c>
      <c r="H117" s="57"/>
      <c r="I117" s="57">
        <f>SUM(I114:I116)</f>
        <v>0.26125651434405944</v>
      </c>
      <c r="J117" s="21"/>
      <c r="K117" s="16"/>
    </row>
    <row r="118" spans="2:13" s="16" customFormat="1" ht="14.25" thickBot="1">
      <c r="B118" s="62"/>
      <c r="C118" s="33"/>
      <c r="D118" s="14"/>
      <c r="E118" s="32"/>
      <c r="F118" s="43"/>
      <c r="G118" s="14"/>
      <c r="H118" s="14"/>
      <c r="I118" s="14"/>
      <c r="J118" s="22"/>
      <c r="M118" s="163"/>
    </row>
    <row r="119" spans="2:11" ht="14.25">
      <c r="B119" s="73"/>
      <c r="C119" s="86"/>
      <c r="D119" s="75"/>
      <c r="E119" s="75"/>
      <c r="F119" s="75"/>
      <c r="G119" s="16"/>
      <c r="H119" s="16"/>
      <c r="I119" s="16"/>
      <c r="J119" s="16"/>
      <c r="K119" s="77"/>
    </row>
    <row r="120" spans="2:11" ht="18" customHeight="1" thickBot="1">
      <c r="B120" s="73"/>
      <c r="C120" s="86"/>
      <c r="D120" s="75"/>
      <c r="E120" s="75"/>
      <c r="F120" s="75"/>
      <c r="G120" s="16"/>
      <c r="H120" s="16"/>
      <c r="I120" s="16"/>
      <c r="J120" s="16"/>
      <c r="K120" s="77"/>
    </row>
    <row r="121" spans="2:11" ht="23.25" thickBot="1">
      <c r="B121" s="200" t="s">
        <v>10</v>
      </c>
      <c r="C121" s="201"/>
      <c r="D121" s="201"/>
      <c r="E121" s="201"/>
      <c r="F121" s="201"/>
      <c r="G121" s="201"/>
      <c r="H121" s="201"/>
      <c r="I121" s="201"/>
      <c r="J121" s="202"/>
      <c r="K121" s="85"/>
    </row>
    <row r="122" spans="2:13" s="52" customFormat="1" ht="42.75">
      <c r="B122" s="49"/>
      <c r="C122" s="24" t="s">
        <v>7</v>
      </c>
      <c r="D122" s="25" t="s">
        <v>3</v>
      </c>
      <c r="E122" s="25" t="s">
        <v>4</v>
      </c>
      <c r="F122" s="25" t="s">
        <v>56</v>
      </c>
      <c r="G122" s="50" t="s">
        <v>46</v>
      </c>
      <c r="H122" s="50" t="s">
        <v>48</v>
      </c>
      <c r="I122" s="50" t="s">
        <v>49</v>
      </c>
      <c r="J122" s="135" t="s">
        <v>50</v>
      </c>
      <c r="M122" s="164"/>
    </row>
    <row r="123" spans="2:10" ht="14.25">
      <c r="B123" s="26" t="s">
        <v>1</v>
      </c>
      <c r="C123" s="27">
        <f>G24</f>
        <v>0.35</v>
      </c>
      <c r="D123" s="28">
        <f>D24</f>
        <v>6.24</v>
      </c>
      <c r="E123" s="29">
        <f>D123/D25</f>
        <v>0.1890909090909091</v>
      </c>
      <c r="F123" s="29">
        <f>E123+L24</f>
        <v>0.2690909090909091</v>
      </c>
      <c r="G123" s="45">
        <f>F123+$K$51</f>
        <v>1.1211303508711774</v>
      </c>
      <c r="H123" s="45">
        <f>G123+$G$51</f>
        <v>1.3403905480800788</v>
      </c>
      <c r="I123" s="60">
        <f>H123/$K$82</f>
        <v>2.062139304738583</v>
      </c>
      <c r="J123" s="134">
        <f>I123*K24</f>
        <v>0.12372835828431497</v>
      </c>
    </row>
    <row r="124" spans="2:10" ht="14.25">
      <c r="B124" s="26" t="s">
        <v>2</v>
      </c>
      <c r="C124" s="27">
        <f>H24</f>
        <v>0.05</v>
      </c>
      <c r="D124" s="28">
        <f>E24</f>
        <v>9.03</v>
      </c>
      <c r="E124" s="29">
        <f>D124/E25</f>
        <v>0.2736363636363636</v>
      </c>
      <c r="F124" s="29">
        <f>E124+L24</f>
        <v>0.35363636363636364</v>
      </c>
      <c r="G124" s="45">
        <f>F124+$K$51</f>
        <v>1.2056758054166319</v>
      </c>
      <c r="H124" s="45">
        <f>G124+$G$51</f>
        <v>1.4249360026255333</v>
      </c>
      <c r="I124" s="60">
        <f>H124/$K$83</f>
        <v>2.590792732046424</v>
      </c>
      <c r="J124" s="134">
        <f>I124*K24</f>
        <v>0.15544756392278544</v>
      </c>
    </row>
    <row r="125" spans="2:10" ht="14.25">
      <c r="B125" s="26" t="s">
        <v>16</v>
      </c>
      <c r="C125" s="27">
        <f>I24</f>
        <v>0.6</v>
      </c>
      <c r="D125" s="28">
        <f>F24</f>
        <v>11.78</v>
      </c>
      <c r="E125" s="29">
        <f>D125/F25</f>
        <v>0.47119999999999995</v>
      </c>
      <c r="F125" s="29">
        <f>E125+L24</f>
        <v>0.5511999999999999</v>
      </c>
      <c r="G125" s="45">
        <f>F125+$K$51</f>
        <v>1.4032394417802683</v>
      </c>
      <c r="H125" s="45">
        <f>G125+$G$51</f>
        <v>1.6224996389891695</v>
      </c>
      <c r="I125" s="60">
        <f>H125/$K$84</f>
        <v>3.244999277978339</v>
      </c>
      <c r="J125" s="134">
        <f>I125*K24</f>
        <v>0.19469995667870033</v>
      </c>
    </row>
    <row r="126" spans="2:10" ht="14.25">
      <c r="B126" s="26" t="s">
        <v>39</v>
      </c>
      <c r="C126" s="86"/>
      <c r="D126" s="75"/>
      <c r="E126" s="75"/>
      <c r="F126" s="75"/>
      <c r="G126" s="16"/>
      <c r="H126" s="16"/>
      <c r="I126" s="16"/>
      <c r="J126" s="21"/>
    </row>
    <row r="127" spans="2:11" ht="14.25">
      <c r="B127" s="26"/>
      <c r="C127" s="86"/>
      <c r="D127" s="75"/>
      <c r="E127" s="75"/>
      <c r="F127" s="75"/>
      <c r="G127" s="16"/>
      <c r="H127" s="16"/>
      <c r="I127" s="16"/>
      <c r="J127" s="21"/>
      <c r="K127" s="77"/>
    </row>
    <row r="128" spans="2:11" ht="42.75">
      <c r="B128" s="26"/>
      <c r="C128" s="68" t="s">
        <v>5</v>
      </c>
      <c r="D128" s="68" t="s">
        <v>0</v>
      </c>
      <c r="E128" s="68" t="s">
        <v>6</v>
      </c>
      <c r="F128" s="70" t="s">
        <v>37</v>
      </c>
      <c r="G128" s="71" t="s">
        <v>38</v>
      </c>
      <c r="H128" s="72" t="s">
        <v>40</v>
      </c>
      <c r="I128" s="71" t="s">
        <v>42</v>
      </c>
      <c r="J128" s="111"/>
      <c r="K128" s="75"/>
    </row>
    <row r="129" spans="2:11" ht="14.25">
      <c r="B129" s="26" t="s">
        <v>1</v>
      </c>
      <c r="C129" s="30">
        <f>$F$46</f>
        <v>2</v>
      </c>
      <c r="D129" s="31">
        <f>F123/C129</f>
        <v>0.13454545454545455</v>
      </c>
      <c r="E129" s="44">
        <f>C123*D129</f>
        <v>0.04709090909090909</v>
      </c>
      <c r="F129" s="45">
        <f>C129-F123-($K$51)-($G$51)</f>
        <v>0.6596094519199213</v>
      </c>
      <c r="G129" s="46">
        <f>F129*C123</f>
        <v>0.23086330817197243</v>
      </c>
      <c r="H129" s="57">
        <f>F129/C129</f>
        <v>0.32980472595996063</v>
      </c>
      <c r="I129" s="74">
        <f>H129*C123</f>
        <v>0.11543165408598621</v>
      </c>
      <c r="J129" s="111"/>
      <c r="K129" s="75"/>
    </row>
    <row r="130" spans="2:11" ht="14.25">
      <c r="B130" s="26" t="s">
        <v>2</v>
      </c>
      <c r="C130" s="30">
        <f>$F$47</f>
        <v>2.5</v>
      </c>
      <c r="D130" s="31">
        <f>F124/C130</f>
        <v>0.14145454545454544</v>
      </c>
      <c r="E130" s="44">
        <f>C124*D130</f>
        <v>0.007072727272727272</v>
      </c>
      <c r="F130" s="45">
        <f>C130-F124-($K$51)-($G$51)</f>
        <v>1.0750639973744667</v>
      </c>
      <c r="G130" s="46">
        <f>F130*C124</f>
        <v>0.05375319986872334</v>
      </c>
      <c r="H130" s="57">
        <f>F130/C130</f>
        <v>0.43002559894978665</v>
      </c>
      <c r="I130" s="74">
        <f>H130*C124</f>
        <v>0.021501279947489335</v>
      </c>
      <c r="J130" s="111"/>
      <c r="K130" s="75"/>
    </row>
    <row r="131" spans="2:11" ht="14.25">
      <c r="B131" s="26" t="s">
        <v>16</v>
      </c>
      <c r="C131" s="30">
        <f>$F$48</f>
        <v>3.25</v>
      </c>
      <c r="D131" s="31">
        <f>F125/C131</f>
        <v>0.16959999999999997</v>
      </c>
      <c r="E131" s="44">
        <f>C125*D131</f>
        <v>0.10175999999999998</v>
      </c>
      <c r="F131" s="45">
        <f>C131-F125-($K$51)-($G$51)</f>
        <v>1.6275003610108305</v>
      </c>
      <c r="G131" s="46">
        <f>F131*C125</f>
        <v>0.9765002166064982</v>
      </c>
      <c r="H131" s="57">
        <f>F131/C131</f>
        <v>0.5007693418494863</v>
      </c>
      <c r="I131" s="74">
        <f>H131*C125</f>
        <v>0.3004616051096918</v>
      </c>
      <c r="J131" s="111"/>
      <c r="K131" s="75"/>
    </row>
    <row r="132" spans="2:11" ht="14.25">
      <c r="B132" s="26" t="s">
        <v>39</v>
      </c>
      <c r="C132" s="77"/>
      <c r="D132" s="87"/>
      <c r="E132" s="78">
        <f>SUM(E129:E131)</f>
        <v>0.15592363636363635</v>
      </c>
      <c r="F132" s="45"/>
      <c r="G132" s="79">
        <f>SUM(G129:G131)</f>
        <v>1.261116724647194</v>
      </c>
      <c r="H132" s="57"/>
      <c r="I132" s="57">
        <f>SUM(I129:I131)</f>
        <v>0.43739453914316734</v>
      </c>
      <c r="J132" s="111"/>
      <c r="K132" s="75"/>
    </row>
    <row r="133" spans="2:11" ht="14.25">
      <c r="B133" s="26"/>
      <c r="C133" s="86"/>
      <c r="D133" s="75"/>
      <c r="E133" s="75"/>
      <c r="F133" s="75"/>
      <c r="G133" s="16"/>
      <c r="H133" s="16"/>
      <c r="I133" s="16"/>
      <c r="J133" s="21"/>
      <c r="K133" s="77"/>
    </row>
    <row r="134" spans="2:11" ht="42.75">
      <c r="B134" s="26"/>
      <c r="C134" s="68" t="s">
        <v>5</v>
      </c>
      <c r="D134" s="68" t="s">
        <v>0</v>
      </c>
      <c r="E134" s="68" t="s">
        <v>6</v>
      </c>
      <c r="F134" s="70" t="s">
        <v>37</v>
      </c>
      <c r="G134" s="71" t="s">
        <v>38</v>
      </c>
      <c r="H134" s="72" t="s">
        <v>40</v>
      </c>
      <c r="I134" s="71" t="s">
        <v>42</v>
      </c>
      <c r="J134" s="21"/>
      <c r="K134" s="16"/>
    </row>
    <row r="135" spans="2:11" ht="14.25">
      <c r="B135" s="26" t="s">
        <v>1</v>
      </c>
      <c r="C135" s="30">
        <f>$C$57</f>
        <v>1.75</v>
      </c>
      <c r="D135" s="31">
        <f>F123/C135</f>
        <v>0.15376623376623377</v>
      </c>
      <c r="E135" s="44">
        <f>C123*D135</f>
        <v>0.05381818181818182</v>
      </c>
      <c r="F135" s="45">
        <f>C135-F123-($K$51)-($G$51)</f>
        <v>0.40960945191992126</v>
      </c>
      <c r="G135" s="46">
        <f>F135*C123</f>
        <v>0.14336330817197243</v>
      </c>
      <c r="H135" s="57">
        <f>F135/C135</f>
        <v>0.23406254395424073</v>
      </c>
      <c r="I135" s="74">
        <f>H135*C123</f>
        <v>0.08192189038398424</v>
      </c>
      <c r="J135" s="21"/>
      <c r="K135" s="16"/>
    </row>
    <row r="136" spans="2:11" ht="14.25">
      <c r="B136" s="26" t="s">
        <v>2</v>
      </c>
      <c r="C136" s="30">
        <f>$C$58</f>
        <v>2</v>
      </c>
      <c r="D136" s="31">
        <f>F124/C136</f>
        <v>0.17681818181818182</v>
      </c>
      <c r="E136" s="44">
        <f>C124*D136</f>
        <v>0.008840909090909092</v>
      </c>
      <c r="F136" s="45">
        <f>C136-F124-($K$51)-($G$51)</f>
        <v>0.5750639973744668</v>
      </c>
      <c r="G136" s="46">
        <f>F136*C124</f>
        <v>0.02875319986872334</v>
      </c>
      <c r="H136" s="57">
        <f>F136/C136</f>
        <v>0.2875319986872334</v>
      </c>
      <c r="I136" s="74">
        <f>H136*C124</f>
        <v>0.01437659993436167</v>
      </c>
      <c r="J136" s="21"/>
      <c r="K136" s="16"/>
    </row>
    <row r="137" spans="2:11" ht="14.25">
      <c r="B137" s="26" t="s">
        <v>16</v>
      </c>
      <c r="C137" s="30">
        <f>$C$59</f>
        <v>2.25</v>
      </c>
      <c r="D137" s="31">
        <f>F125/C137</f>
        <v>0.24497777777777774</v>
      </c>
      <c r="E137" s="44">
        <f>C125*D137</f>
        <v>0.14698666666666663</v>
      </c>
      <c r="F137" s="45">
        <f>C137-F125-($K$51)-($G$51)</f>
        <v>0.6275003610108304</v>
      </c>
      <c r="G137" s="46">
        <f>F137*C125</f>
        <v>0.37650021660649824</v>
      </c>
      <c r="H137" s="57">
        <f>F137/C137</f>
        <v>0.27888904933814684</v>
      </c>
      <c r="I137" s="74">
        <f>H137*C125</f>
        <v>0.1673334296028881</v>
      </c>
      <c r="J137" s="21"/>
      <c r="K137" s="16"/>
    </row>
    <row r="138" spans="2:11" ht="14.25" thickBot="1">
      <c r="B138" s="62" t="s">
        <v>39</v>
      </c>
      <c r="C138" s="33"/>
      <c r="D138" s="15"/>
      <c r="E138" s="47">
        <f>SUM(E135:E137)</f>
        <v>0.20964575757575754</v>
      </c>
      <c r="F138" s="48"/>
      <c r="G138" s="61">
        <f>SUM(G135:G137)</f>
        <v>0.548616724647194</v>
      </c>
      <c r="H138" s="58"/>
      <c r="I138" s="58">
        <f>SUM(I135:I137)</f>
        <v>0.263631919921234</v>
      </c>
      <c r="J138" s="22"/>
      <c r="K138" s="16"/>
    </row>
    <row r="139" spans="2:11" ht="14.25" thickBot="1">
      <c r="B139" s="73"/>
      <c r="C139" s="86"/>
      <c r="D139" s="75"/>
      <c r="E139" s="75"/>
      <c r="F139" s="75"/>
      <c r="G139" s="16"/>
      <c r="H139" s="16"/>
      <c r="I139" s="16"/>
      <c r="J139" s="16"/>
      <c r="K139" s="77"/>
    </row>
    <row r="140" spans="2:11" ht="23.25" thickBot="1">
      <c r="B140" s="200" t="s">
        <v>11</v>
      </c>
      <c r="C140" s="201"/>
      <c r="D140" s="201"/>
      <c r="E140" s="201"/>
      <c r="F140" s="201"/>
      <c r="G140" s="201"/>
      <c r="H140" s="201"/>
      <c r="I140" s="201"/>
      <c r="J140" s="202"/>
      <c r="K140" s="85"/>
    </row>
    <row r="141" spans="2:13" s="52" customFormat="1" ht="42.75">
      <c r="B141" s="49"/>
      <c r="C141" s="24" t="s">
        <v>7</v>
      </c>
      <c r="D141" s="25" t="s">
        <v>3</v>
      </c>
      <c r="E141" s="25" t="s">
        <v>4</v>
      </c>
      <c r="F141" s="25" t="s">
        <v>56</v>
      </c>
      <c r="G141" s="50" t="s">
        <v>46</v>
      </c>
      <c r="H141" s="50" t="s">
        <v>48</v>
      </c>
      <c r="I141" s="50" t="s">
        <v>49</v>
      </c>
      <c r="J141" s="135" t="s">
        <v>50</v>
      </c>
      <c r="M141" s="164"/>
    </row>
    <row r="142" spans="2:10" ht="14.25">
      <c r="B142" s="26" t="s">
        <v>1</v>
      </c>
      <c r="C142" s="27">
        <f>G26</f>
        <v>0.5</v>
      </c>
      <c r="D142" s="28">
        <f>D26</f>
        <v>4.98</v>
      </c>
      <c r="E142" s="28">
        <f>D142/D27</f>
        <v>0.1509090909090909</v>
      </c>
      <c r="F142" s="29">
        <f>E142+L26</f>
        <v>0.2309090909090909</v>
      </c>
      <c r="G142" s="45">
        <f>F142+$K$51</f>
        <v>1.0829485326893593</v>
      </c>
      <c r="H142" s="45">
        <f>G142+$G$51</f>
        <v>1.3022087298982608</v>
      </c>
      <c r="I142" s="60">
        <f>H142/$K$82</f>
        <v>2.003398045997324</v>
      </c>
      <c r="J142" s="134">
        <f>I142*K26</f>
        <v>0.16027184367978592</v>
      </c>
    </row>
    <row r="143" spans="2:10" ht="14.25">
      <c r="B143" s="26" t="s">
        <v>2</v>
      </c>
      <c r="C143" s="27">
        <f>H26</f>
        <v>0.2</v>
      </c>
      <c r="D143" s="28">
        <f>E26</f>
        <v>8.15</v>
      </c>
      <c r="E143" s="28">
        <f>D143/E27</f>
        <v>0.24696969696969698</v>
      </c>
      <c r="F143" s="29">
        <f>E143+L26</f>
        <v>0.32696969696969697</v>
      </c>
      <c r="G143" s="45">
        <f>F143+$K$51</f>
        <v>1.1790091387499653</v>
      </c>
      <c r="H143" s="45">
        <f>G143+$G$51</f>
        <v>1.3982693359588665</v>
      </c>
      <c r="I143" s="60">
        <f>H143/$K$83</f>
        <v>2.542307883561575</v>
      </c>
      <c r="J143" s="134">
        <f>I143*K26</f>
        <v>0.20338463068492602</v>
      </c>
    </row>
    <row r="144" spans="2:10" ht="14.25">
      <c r="B144" s="26" t="s">
        <v>16</v>
      </c>
      <c r="C144" s="27">
        <f>I26</f>
        <v>0.3</v>
      </c>
      <c r="D144" s="28">
        <f>F26</f>
        <v>17.08</v>
      </c>
      <c r="E144" s="28">
        <f>D144/F27</f>
        <v>0.5175757575757576</v>
      </c>
      <c r="F144" s="29">
        <f>E144+L26</f>
        <v>0.5975757575757575</v>
      </c>
      <c r="G144" s="45">
        <f>F144+$K$51</f>
        <v>1.449615199356026</v>
      </c>
      <c r="H144" s="45">
        <f>G144+$G$51</f>
        <v>1.6688753965649274</v>
      </c>
      <c r="I144" s="60">
        <f>H144/$K$84</f>
        <v>3.337750793129855</v>
      </c>
      <c r="J144" s="134">
        <f>I144*K26</f>
        <v>0.2670200634503884</v>
      </c>
    </row>
    <row r="145" spans="2:10" ht="14.25">
      <c r="B145" s="26" t="s">
        <v>39</v>
      </c>
      <c r="C145" s="86"/>
      <c r="D145" s="75"/>
      <c r="E145" s="75"/>
      <c r="F145" s="75"/>
      <c r="G145" s="16"/>
      <c r="H145" s="16"/>
      <c r="I145" s="16"/>
      <c r="J145" s="21"/>
    </row>
    <row r="146" spans="2:11" ht="14.25">
      <c r="B146" s="26"/>
      <c r="C146" s="86"/>
      <c r="D146" s="75"/>
      <c r="E146" s="75"/>
      <c r="F146" s="75"/>
      <c r="G146" s="16"/>
      <c r="H146" s="16"/>
      <c r="I146" s="16"/>
      <c r="J146" s="21"/>
      <c r="K146" s="77"/>
    </row>
    <row r="147" spans="2:11" ht="42.75">
      <c r="B147" s="26"/>
      <c r="C147" s="68" t="s">
        <v>5</v>
      </c>
      <c r="D147" s="68" t="s">
        <v>0</v>
      </c>
      <c r="E147" s="68" t="s">
        <v>6</v>
      </c>
      <c r="F147" s="70" t="s">
        <v>37</v>
      </c>
      <c r="G147" s="71" t="s">
        <v>38</v>
      </c>
      <c r="H147" s="72" t="s">
        <v>40</v>
      </c>
      <c r="I147" s="71" t="s">
        <v>42</v>
      </c>
      <c r="J147" s="21"/>
      <c r="K147" s="77"/>
    </row>
    <row r="148" spans="2:11" ht="14.25">
      <c r="B148" s="26" t="s">
        <v>1</v>
      </c>
      <c r="C148" s="30">
        <f>$F$46</f>
        <v>2</v>
      </c>
      <c r="D148" s="31">
        <f>F142/C148</f>
        <v>0.11545454545454545</v>
      </c>
      <c r="E148" s="44">
        <f>C142*D148</f>
        <v>0.057727272727272724</v>
      </c>
      <c r="F148" s="45">
        <f>C148-F142-($K$51)-($G$51)</f>
        <v>0.6977912701017394</v>
      </c>
      <c r="G148" s="46">
        <f>F148*C142</f>
        <v>0.3488956350508697</v>
      </c>
      <c r="H148" s="57">
        <f>F148/C148</f>
        <v>0.3488956350508697</v>
      </c>
      <c r="I148" s="74">
        <f>H148*C142</f>
        <v>0.17444781752543484</v>
      </c>
      <c r="J148" s="21"/>
      <c r="K148" s="77"/>
    </row>
    <row r="149" spans="2:11" ht="14.25">
      <c r="B149" s="26" t="s">
        <v>2</v>
      </c>
      <c r="C149" s="30">
        <f>$F$47</f>
        <v>2.5</v>
      </c>
      <c r="D149" s="31">
        <f>F143/C149</f>
        <v>0.1307878787878788</v>
      </c>
      <c r="E149" s="44">
        <f>C143*D149</f>
        <v>0.026157575757575758</v>
      </c>
      <c r="F149" s="45">
        <f>C149-F143-($K$51)-($G$51)</f>
        <v>1.101730664041133</v>
      </c>
      <c r="G149" s="46">
        <f>F149*C143</f>
        <v>0.22034613280822662</v>
      </c>
      <c r="H149" s="57">
        <f>F149/C149</f>
        <v>0.44069226561645325</v>
      </c>
      <c r="I149" s="74">
        <f>H149*C143</f>
        <v>0.08813845312329066</v>
      </c>
      <c r="J149" s="21"/>
      <c r="K149" s="77"/>
    </row>
    <row r="150" spans="2:11" ht="14.25">
      <c r="B150" s="26" t="s">
        <v>16</v>
      </c>
      <c r="C150" s="30">
        <f>$F$48</f>
        <v>3.25</v>
      </c>
      <c r="D150" s="31">
        <f>F144/C150</f>
        <v>0.18386946386946385</v>
      </c>
      <c r="E150" s="44">
        <f>C144*D150</f>
        <v>0.05516083916083915</v>
      </c>
      <c r="F150" s="45">
        <f>C150-F144-($K$51)-($G$51)</f>
        <v>1.5811246034350726</v>
      </c>
      <c r="G150" s="46">
        <f>F150*C144</f>
        <v>0.47433738103052175</v>
      </c>
      <c r="H150" s="57">
        <f>F150/C150</f>
        <v>0.4864998779800223</v>
      </c>
      <c r="I150" s="74">
        <f>H150*C144</f>
        <v>0.14594996339400668</v>
      </c>
      <c r="J150" s="21"/>
      <c r="K150" s="77"/>
    </row>
    <row r="151" spans="2:11" ht="14.25">
      <c r="B151" s="26" t="s">
        <v>39</v>
      </c>
      <c r="C151" s="77"/>
      <c r="D151" s="87"/>
      <c r="E151" s="78">
        <f>SUM(E148:E150)</f>
        <v>0.13904568764568764</v>
      </c>
      <c r="F151" s="45"/>
      <c r="G151" s="79">
        <f>SUM(G148:G150)</f>
        <v>1.043579148889618</v>
      </c>
      <c r="H151" s="57"/>
      <c r="I151" s="57">
        <f>SUM(I148:I150)</f>
        <v>0.4085362340427322</v>
      </c>
      <c r="J151" s="21"/>
      <c r="K151" s="77"/>
    </row>
    <row r="152" spans="2:11" ht="14.25">
      <c r="B152" s="26"/>
      <c r="C152" s="86"/>
      <c r="D152" s="75"/>
      <c r="E152" s="75"/>
      <c r="F152" s="75"/>
      <c r="G152" s="16"/>
      <c r="H152" s="16"/>
      <c r="I152" s="16"/>
      <c r="J152" s="21"/>
      <c r="K152" s="77"/>
    </row>
    <row r="153" spans="2:11" ht="42.75">
      <c r="B153" s="26"/>
      <c r="C153" s="68" t="s">
        <v>5</v>
      </c>
      <c r="D153" s="68" t="s">
        <v>0</v>
      </c>
      <c r="E153" s="68" t="s">
        <v>6</v>
      </c>
      <c r="F153" s="70" t="s">
        <v>37</v>
      </c>
      <c r="G153" s="71" t="s">
        <v>38</v>
      </c>
      <c r="H153" s="72" t="s">
        <v>40</v>
      </c>
      <c r="I153" s="71" t="s">
        <v>42</v>
      </c>
      <c r="J153" s="21"/>
      <c r="K153" s="16"/>
    </row>
    <row r="154" spans="2:11" ht="14.25">
      <c r="B154" s="26" t="s">
        <v>1</v>
      </c>
      <c r="C154" s="30">
        <f>$C$57</f>
        <v>1.75</v>
      </c>
      <c r="D154" s="31">
        <f>F142/C154</f>
        <v>0.13194805194805195</v>
      </c>
      <c r="E154" s="44">
        <f>C142*D154</f>
        <v>0.06597402597402598</v>
      </c>
      <c r="F154" s="45">
        <f>C154-F142-($K$51)-($G$51)</f>
        <v>0.44779127010173936</v>
      </c>
      <c r="G154" s="46">
        <f>F154*C142</f>
        <v>0.22389563505086968</v>
      </c>
      <c r="H154" s="57">
        <f>F154/C154</f>
        <v>0.2558807257724225</v>
      </c>
      <c r="I154" s="74">
        <f>H154*C142</f>
        <v>0.12794036288621125</v>
      </c>
      <c r="J154" s="21"/>
      <c r="K154" s="16"/>
    </row>
    <row r="155" spans="2:11" ht="14.25">
      <c r="B155" s="26" t="s">
        <v>2</v>
      </c>
      <c r="C155" s="30">
        <f>$C$58</f>
        <v>2</v>
      </c>
      <c r="D155" s="31">
        <f>F143/C155</f>
        <v>0.16348484848484848</v>
      </c>
      <c r="E155" s="44">
        <f>C143*D155</f>
        <v>0.0326969696969697</v>
      </c>
      <c r="F155" s="45">
        <f>C155-F143-($K$51)-($G$51)</f>
        <v>0.6017306640411334</v>
      </c>
      <c r="G155" s="46">
        <f>F155*C143</f>
        <v>0.12034613280822669</v>
      </c>
      <c r="H155" s="57">
        <f>F155/C155</f>
        <v>0.3008653320205667</v>
      </c>
      <c r="I155" s="74">
        <f>H155*C143</f>
        <v>0.060173066404113344</v>
      </c>
      <c r="J155" s="21"/>
      <c r="K155" s="16"/>
    </row>
    <row r="156" spans="2:11" ht="14.25">
      <c r="B156" s="26" t="s">
        <v>16</v>
      </c>
      <c r="C156" s="30">
        <f>$C$59</f>
        <v>2.25</v>
      </c>
      <c r="D156" s="31">
        <f>F144/C156</f>
        <v>0.2655892255892256</v>
      </c>
      <c r="E156" s="44">
        <f>C144*D156</f>
        <v>0.07967676767676768</v>
      </c>
      <c r="F156" s="45">
        <f>C156-F144-($K$51)-($G$51)</f>
        <v>0.5811246034350727</v>
      </c>
      <c r="G156" s="46">
        <f>F156*C144</f>
        <v>0.1743373810305218</v>
      </c>
      <c r="H156" s="57">
        <f>F156/C156</f>
        <v>0.258277601526699</v>
      </c>
      <c r="I156" s="74">
        <f>H156*C144</f>
        <v>0.07748328045800969</v>
      </c>
      <c r="J156" s="21"/>
      <c r="K156" s="16"/>
    </row>
    <row r="157" spans="2:11" ht="14.25" thickBot="1">
      <c r="B157" s="62" t="s">
        <v>39</v>
      </c>
      <c r="C157" s="33"/>
      <c r="D157" s="15"/>
      <c r="E157" s="47">
        <f>SUM(E154:E156)</f>
        <v>0.17834776334776337</v>
      </c>
      <c r="F157" s="48"/>
      <c r="G157" s="61">
        <f>SUM(G154:G156)</f>
        <v>0.5185791488896182</v>
      </c>
      <c r="H157" s="58"/>
      <c r="I157" s="58">
        <f>SUM(I154:I156)</f>
        <v>0.26559670974833427</v>
      </c>
      <c r="J157" s="22"/>
      <c r="K157" s="16"/>
    </row>
    <row r="158" spans="2:11" ht="14.25" thickBot="1">
      <c r="B158" s="73"/>
      <c r="C158" s="86"/>
      <c r="D158" s="75"/>
      <c r="E158" s="75"/>
      <c r="F158" s="75"/>
      <c r="G158" s="16"/>
      <c r="H158" s="16"/>
      <c r="I158" s="16"/>
      <c r="J158" s="16"/>
      <c r="K158" s="77"/>
    </row>
    <row r="159" spans="2:11" ht="23.25" thickBot="1">
      <c r="B159" s="200" t="s">
        <v>12</v>
      </c>
      <c r="C159" s="201"/>
      <c r="D159" s="201"/>
      <c r="E159" s="201"/>
      <c r="F159" s="201"/>
      <c r="G159" s="201"/>
      <c r="H159" s="201"/>
      <c r="I159" s="201"/>
      <c r="J159" s="202"/>
      <c r="K159" s="85"/>
    </row>
    <row r="160" spans="2:13" s="52" customFormat="1" ht="42.75">
      <c r="B160" s="49"/>
      <c r="C160" s="24" t="s">
        <v>7</v>
      </c>
      <c r="D160" s="25" t="s">
        <v>3</v>
      </c>
      <c r="E160" s="25" t="s">
        <v>4</v>
      </c>
      <c r="F160" s="25" t="s">
        <v>56</v>
      </c>
      <c r="G160" s="50" t="s">
        <v>46</v>
      </c>
      <c r="H160" s="50" t="s">
        <v>48</v>
      </c>
      <c r="I160" s="50" t="s">
        <v>49</v>
      </c>
      <c r="J160" s="135" t="s">
        <v>50</v>
      </c>
      <c r="M160" s="164"/>
    </row>
    <row r="161" spans="2:10" ht="14.25">
      <c r="B161" s="26" t="s">
        <v>1</v>
      </c>
      <c r="C161" s="27">
        <f>G28</f>
        <v>0.05</v>
      </c>
      <c r="D161" s="28">
        <f>D28</f>
        <v>7.21</v>
      </c>
      <c r="E161" s="165">
        <f>D161/D29</f>
        <v>0.21848484848484848</v>
      </c>
      <c r="F161" s="29">
        <f>E161+L28</f>
        <v>0.2684848484848485</v>
      </c>
      <c r="G161" s="45">
        <f>F161+$K$51</f>
        <v>1.120524290265117</v>
      </c>
      <c r="H161" s="45">
        <f>G161+$G$51</f>
        <v>1.3397844874740183</v>
      </c>
      <c r="I161" s="60">
        <f>H161/$K$82</f>
        <v>2.061206903806182</v>
      </c>
      <c r="J161" s="134">
        <f>I161*K28</f>
        <v>0.10306034519030911</v>
      </c>
    </row>
    <row r="162" spans="2:10" ht="14.25">
      <c r="B162" s="26" t="s">
        <v>2</v>
      </c>
      <c r="C162" s="27">
        <f>H28</f>
        <v>0.35</v>
      </c>
      <c r="D162" s="28">
        <f>E28</f>
        <v>10.25</v>
      </c>
      <c r="E162" s="29">
        <f>D162/E29</f>
        <v>0.3106060606060606</v>
      </c>
      <c r="F162" s="29">
        <f>E162+L28</f>
        <v>0.3606060606060606</v>
      </c>
      <c r="G162" s="45">
        <f>F162+$K$51</f>
        <v>1.212645502386329</v>
      </c>
      <c r="H162" s="45">
        <f>G162+$G$51</f>
        <v>1.4319056995952302</v>
      </c>
      <c r="I162" s="60">
        <f>H162/$K$83</f>
        <v>2.603464908354964</v>
      </c>
      <c r="J162" s="134">
        <f>I162*K28</f>
        <v>0.1301732454177482</v>
      </c>
    </row>
    <row r="163" spans="2:10" ht="14.25">
      <c r="B163" s="26" t="s">
        <v>16</v>
      </c>
      <c r="C163" s="27">
        <f>I28</f>
        <v>0.6</v>
      </c>
      <c r="D163" s="28">
        <f>F28</f>
        <v>23.75</v>
      </c>
      <c r="E163" s="29">
        <f>D163/F29</f>
        <v>0.7196969696969697</v>
      </c>
      <c r="F163" s="29">
        <f>E163+L28</f>
        <v>0.7696969696969698</v>
      </c>
      <c r="G163" s="45">
        <f>F163+$K$51</f>
        <v>1.6217364114772381</v>
      </c>
      <c r="H163" s="45">
        <f>G163+$G$51</f>
        <v>1.8409966086861393</v>
      </c>
      <c r="I163" s="60">
        <f>H163/$K$84</f>
        <v>3.6819932173722787</v>
      </c>
      <c r="J163" s="134">
        <f>I163*K28</f>
        <v>0.18409966086861396</v>
      </c>
    </row>
    <row r="164" spans="2:10" ht="14.25">
      <c r="B164" s="26" t="s">
        <v>39</v>
      </c>
      <c r="C164" s="86"/>
      <c r="D164" s="75"/>
      <c r="E164" s="75"/>
      <c r="F164" s="75"/>
      <c r="G164" s="16"/>
      <c r="H164" s="16"/>
      <c r="I164" s="16"/>
      <c r="J164" s="21"/>
    </row>
    <row r="165" spans="2:11" ht="14.25">
      <c r="B165" s="26"/>
      <c r="C165" s="86"/>
      <c r="D165" s="75"/>
      <c r="E165" s="75"/>
      <c r="F165" s="75"/>
      <c r="G165" s="16"/>
      <c r="H165" s="16"/>
      <c r="I165" s="16"/>
      <c r="J165" s="21"/>
      <c r="K165" s="77"/>
    </row>
    <row r="166" spans="2:11" ht="42.75">
      <c r="B166" s="26"/>
      <c r="C166" s="68" t="s">
        <v>5</v>
      </c>
      <c r="D166" s="68" t="s">
        <v>0</v>
      </c>
      <c r="E166" s="68" t="s">
        <v>6</v>
      </c>
      <c r="F166" s="70" t="s">
        <v>37</v>
      </c>
      <c r="G166" s="71" t="s">
        <v>38</v>
      </c>
      <c r="H166" s="72" t="s">
        <v>40</v>
      </c>
      <c r="I166" s="71" t="s">
        <v>42</v>
      </c>
      <c r="J166" s="21"/>
      <c r="K166" s="77"/>
    </row>
    <row r="167" spans="2:11" ht="14.25">
      <c r="B167" s="26" t="s">
        <v>1</v>
      </c>
      <c r="C167" s="30">
        <f>$F$46</f>
        <v>2</v>
      </c>
      <c r="D167" s="31">
        <f>F161/C167</f>
        <v>0.13424242424242425</v>
      </c>
      <c r="E167" s="44">
        <f>C161*D167</f>
        <v>0.006712121212121213</v>
      </c>
      <c r="F167" s="45">
        <f>C167-F161-($K$51)-($G$51)</f>
        <v>0.6602155125259818</v>
      </c>
      <c r="G167" s="46">
        <f>F167*C161</f>
        <v>0.03301077562629909</v>
      </c>
      <c r="H167" s="57">
        <f>F167/C167</f>
        <v>0.3301077562629909</v>
      </c>
      <c r="I167" s="74">
        <f>H167*C161</f>
        <v>0.016505387813149544</v>
      </c>
      <c r="J167" s="21"/>
      <c r="K167" s="77"/>
    </row>
    <row r="168" spans="2:11" ht="14.25">
      <c r="B168" s="26" t="s">
        <v>2</v>
      </c>
      <c r="C168" s="30">
        <f>$F$47</f>
        <v>2.5</v>
      </c>
      <c r="D168" s="31">
        <f>F162/C168</f>
        <v>0.14424242424242423</v>
      </c>
      <c r="E168" s="44">
        <f>C162*D168</f>
        <v>0.05048484848484848</v>
      </c>
      <c r="F168" s="45">
        <f>C168-F162-($K$51)-($G$51)</f>
        <v>1.0680943004047698</v>
      </c>
      <c r="G168" s="46">
        <f>F168*C162</f>
        <v>0.3738330051416694</v>
      </c>
      <c r="H168" s="57">
        <f>F168/C168</f>
        <v>0.4272377201619079</v>
      </c>
      <c r="I168" s="74">
        <f>H168*C162</f>
        <v>0.14953320205666776</v>
      </c>
      <c r="J168" s="21"/>
      <c r="K168" s="77"/>
    </row>
    <row r="169" spans="2:11" ht="14.25">
      <c r="B169" s="26" t="s">
        <v>16</v>
      </c>
      <c r="C169" s="30">
        <f>$F$48</f>
        <v>3.25</v>
      </c>
      <c r="D169" s="31">
        <f>F163/C169</f>
        <v>0.23682983682983685</v>
      </c>
      <c r="E169" s="44">
        <f>C163*D169</f>
        <v>0.1420979020979021</v>
      </c>
      <c r="F169" s="45">
        <f>C169-F163-($K$51)-($G$51)</f>
        <v>1.4090033913138607</v>
      </c>
      <c r="G169" s="46">
        <f>F169*C163</f>
        <v>0.8454020347883163</v>
      </c>
      <c r="H169" s="57">
        <f>F169/C169</f>
        <v>0.43353950501964944</v>
      </c>
      <c r="I169" s="74">
        <f>H169*C163</f>
        <v>0.26012370301178966</v>
      </c>
      <c r="J169" s="21"/>
      <c r="K169" s="77"/>
    </row>
    <row r="170" spans="2:11" ht="14.25">
      <c r="B170" s="26" t="s">
        <v>39</v>
      </c>
      <c r="C170" s="77"/>
      <c r="D170" s="87"/>
      <c r="E170" s="78">
        <f>SUM(E167:E169)</f>
        <v>0.1992948717948718</v>
      </c>
      <c r="F170" s="45"/>
      <c r="G170" s="79">
        <f>SUM(G167:G169)</f>
        <v>1.2522458155562848</v>
      </c>
      <c r="H170" s="57"/>
      <c r="I170" s="57">
        <f>SUM(I167:I169)</f>
        <v>0.42616229288160695</v>
      </c>
      <c r="J170" s="21"/>
      <c r="K170" s="77"/>
    </row>
    <row r="171" spans="2:11" ht="14.25">
      <c r="B171" s="26"/>
      <c r="C171" s="86"/>
      <c r="D171" s="75"/>
      <c r="E171" s="75"/>
      <c r="F171" s="75"/>
      <c r="G171" s="16"/>
      <c r="H171" s="16"/>
      <c r="I171" s="16"/>
      <c r="J171" s="21"/>
      <c r="K171" s="77"/>
    </row>
    <row r="172" spans="2:11" ht="42.75">
      <c r="B172" s="26"/>
      <c r="C172" s="68" t="s">
        <v>5</v>
      </c>
      <c r="D172" s="68" t="s">
        <v>0</v>
      </c>
      <c r="E172" s="68" t="s">
        <v>6</v>
      </c>
      <c r="F172" s="70" t="s">
        <v>37</v>
      </c>
      <c r="G172" s="71" t="s">
        <v>38</v>
      </c>
      <c r="H172" s="72" t="s">
        <v>40</v>
      </c>
      <c r="I172" s="71" t="s">
        <v>42</v>
      </c>
      <c r="J172" s="21"/>
      <c r="K172" s="16"/>
    </row>
    <row r="173" spans="2:11" ht="14.25">
      <c r="B173" s="26" t="s">
        <v>1</v>
      </c>
      <c r="C173" s="30">
        <f>$C$57</f>
        <v>1.75</v>
      </c>
      <c r="D173" s="31">
        <f>F161/C173</f>
        <v>0.15341991341991343</v>
      </c>
      <c r="E173" s="44">
        <f>C161*D173</f>
        <v>0.007670995670995672</v>
      </c>
      <c r="F173" s="45">
        <f>C173-F161-($K$51)-($G$51)</f>
        <v>0.41021551252598176</v>
      </c>
      <c r="G173" s="46">
        <f>F173*C161</f>
        <v>0.02051077562629909</v>
      </c>
      <c r="H173" s="57">
        <f>F173/C173</f>
        <v>0.23440886430056102</v>
      </c>
      <c r="I173" s="74">
        <f>H173*C161</f>
        <v>0.011720443215028051</v>
      </c>
      <c r="J173" s="21"/>
      <c r="K173" s="16"/>
    </row>
    <row r="174" spans="2:11" ht="14.25">
      <c r="B174" s="26" t="s">
        <v>2</v>
      </c>
      <c r="C174" s="30">
        <f>$C$58</f>
        <v>2</v>
      </c>
      <c r="D174" s="31">
        <f>F162/C174</f>
        <v>0.1803030303030303</v>
      </c>
      <c r="E174" s="44">
        <f>C162*D174</f>
        <v>0.0631060606060606</v>
      </c>
      <c r="F174" s="45">
        <f>C174-F162-($K$51)-($G$51)</f>
        <v>0.5680943004047697</v>
      </c>
      <c r="G174" s="46">
        <f>F174*C162</f>
        <v>0.19883300514166938</v>
      </c>
      <c r="H174" s="57">
        <f>F174/C174</f>
        <v>0.28404715020238486</v>
      </c>
      <c r="I174" s="74">
        <f>H174*C162</f>
        <v>0.09941650257083469</v>
      </c>
      <c r="J174" s="21"/>
      <c r="K174" s="16"/>
    </row>
    <row r="175" spans="2:11" ht="14.25">
      <c r="B175" s="26" t="s">
        <v>16</v>
      </c>
      <c r="C175" s="30">
        <f>$C$59</f>
        <v>2.25</v>
      </c>
      <c r="D175" s="31">
        <f>F163/C175</f>
        <v>0.3420875420875421</v>
      </c>
      <c r="E175" s="44">
        <f>C163*D175</f>
        <v>0.20525252525252527</v>
      </c>
      <c r="F175" s="45">
        <f>C175-F163-($K$51)-($G$51)</f>
        <v>0.40900339131386054</v>
      </c>
      <c r="G175" s="46">
        <f>F175*C163</f>
        <v>0.24540203478831632</v>
      </c>
      <c r="H175" s="57">
        <f>F175/C175</f>
        <v>0.18177928502838248</v>
      </c>
      <c r="I175" s="74">
        <f>H175*C163</f>
        <v>0.10906757101702948</v>
      </c>
      <c r="J175" s="21"/>
      <c r="K175" s="16"/>
    </row>
    <row r="176" spans="2:11" ht="14.25" thickBot="1">
      <c r="B176" s="62" t="s">
        <v>39</v>
      </c>
      <c r="C176" s="33"/>
      <c r="D176" s="15"/>
      <c r="E176" s="47">
        <f>SUM(E173:E175)</f>
        <v>0.27602958152958157</v>
      </c>
      <c r="F176" s="48"/>
      <c r="G176" s="61">
        <f>SUM(G173:G175)</f>
        <v>0.4647458155562848</v>
      </c>
      <c r="H176" s="58"/>
      <c r="I176" s="58">
        <f>SUM(I173:I175)</f>
        <v>0.22020451680289221</v>
      </c>
      <c r="J176" s="22"/>
      <c r="K176" s="16"/>
    </row>
    <row r="177" spans="2:11" ht="14.25">
      <c r="B177" s="73"/>
      <c r="C177" s="86"/>
      <c r="D177" s="75"/>
      <c r="E177" s="75"/>
      <c r="F177" s="75"/>
      <c r="G177" s="16"/>
      <c r="H177" s="16"/>
      <c r="I177" s="16"/>
      <c r="J177" s="16"/>
      <c r="K177" s="77"/>
    </row>
    <row r="178" spans="2:11" ht="21" customHeight="1" thickBot="1">
      <c r="B178" s="73"/>
      <c r="C178" s="86"/>
      <c r="D178" s="75"/>
      <c r="E178" s="75"/>
      <c r="F178" s="75"/>
      <c r="G178" s="16"/>
      <c r="H178" s="16"/>
      <c r="I178" s="16"/>
      <c r="J178" s="16"/>
      <c r="K178" s="77"/>
    </row>
    <row r="179" spans="2:11" ht="23.25" thickBot="1">
      <c r="B179" s="200" t="s">
        <v>13</v>
      </c>
      <c r="C179" s="201"/>
      <c r="D179" s="201"/>
      <c r="E179" s="201"/>
      <c r="F179" s="201"/>
      <c r="G179" s="201"/>
      <c r="H179" s="201"/>
      <c r="I179" s="201"/>
      <c r="J179" s="202"/>
      <c r="K179" s="85"/>
    </row>
    <row r="180" spans="2:13" s="52" customFormat="1" ht="42.75">
      <c r="B180" s="49"/>
      <c r="C180" s="24" t="s">
        <v>7</v>
      </c>
      <c r="D180" s="25" t="s">
        <v>3</v>
      </c>
      <c r="E180" s="25" t="s">
        <v>4</v>
      </c>
      <c r="F180" s="25" t="s">
        <v>56</v>
      </c>
      <c r="G180" s="50" t="s">
        <v>46</v>
      </c>
      <c r="H180" s="50" t="s">
        <v>48</v>
      </c>
      <c r="I180" s="50" t="s">
        <v>49</v>
      </c>
      <c r="J180" s="135" t="s">
        <v>50</v>
      </c>
      <c r="M180" s="164"/>
    </row>
    <row r="181" spans="2:10" ht="14.25">
      <c r="B181" s="26" t="s">
        <v>1</v>
      </c>
      <c r="C181" s="27">
        <f>G30</f>
        <v>0.1</v>
      </c>
      <c r="D181" s="28">
        <f>D30</f>
        <v>5.38</v>
      </c>
      <c r="E181" s="29">
        <f>D181/D31</f>
        <v>0.16303030303030303</v>
      </c>
      <c r="F181" s="29">
        <f>E181+L30</f>
        <v>0.24303030303030304</v>
      </c>
      <c r="G181" s="45">
        <f>F181+$K$51</f>
        <v>1.0950697448105715</v>
      </c>
      <c r="H181" s="45">
        <f>G181+$G$51</f>
        <v>1.314329942019473</v>
      </c>
      <c r="I181" s="60">
        <f>H181/$K$82</f>
        <v>2.022046064645343</v>
      </c>
      <c r="J181" s="134">
        <f>I181*K30</f>
        <v>0.141543224525174</v>
      </c>
    </row>
    <row r="182" spans="2:10" ht="14.25">
      <c r="B182" s="26" t="s">
        <v>2</v>
      </c>
      <c r="C182" s="27">
        <f>H30</f>
        <v>0.4</v>
      </c>
      <c r="D182" s="28">
        <f>E30</f>
        <v>9.12</v>
      </c>
      <c r="E182" s="29">
        <f>D182/E31</f>
        <v>0.27636363636363637</v>
      </c>
      <c r="F182" s="29">
        <f>E182+L30</f>
        <v>0.3563636363636364</v>
      </c>
      <c r="G182" s="45">
        <f>F182+$K$51</f>
        <v>1.2084030781439048</v>
      </c>
      <c r="H182" s="45">
        <f>G182+$G$51</f>
        <v>1.4276632753528062</v>
      </c>
      <c r="I182" s="60">
        <f>H182/$K$83</f>
        <v>2.5957514097323746</v>
      </c>
      <c r="J182" s="134">
        <f>I182*K30</f>
        <v>0.18170259868126623</v>
      </c>
    </row>
    <row r="183" spans="2:10" ht="14.25">
      <c r="B183" s="26" t="s">
        <v>16</v>
      </c>
      <c r="C183" s="27">
        <f>I30</f>
        <v>0.5</v>
      </c>
      <c r="D183" s="28">
        <f>F30</f>
        <v>17.12</v>
      </c>
      <c r="E183" s="29">
        <f>D183/F31</f>
        <v>0.5187878787878788</v>
      </c>
      <c r="F183" s="29">
        <f>E183+L30</f>
        <v>0.5987878787878788</v>
      </c>
      <c r="G183" s="45">
        <f>F183+$K$51</f>
        <v>1.450827320568147</v>
      </c>
      <c r="H183" s="45">
        <f>G183+$G$51</f>
        <v>1.6700875177770484</v>
      </c>
      <c r="I183" s="60">
        <f>H183/$K$84</f>
        <v>3.340175035554097</v>
      </c>
      <c r="J183" s="134">
        <f>I183*K30</f>
        <v>0.23381225248878681</v>
      </c>
    </row>
    <row r="184" spans="2:10" ht="14.25">
      <c r="B184" s="26" t="s">
        <v>39</v>
      </c>
      <c r="C184" s="86"/>
      <c r="D184" s="75"/>
      <c r="E184" s="75"/>
      <c r="F184" s="75"/>
      <c r="G184" s="16"/>
      <c r="H184" s="16"/>
      <c r="I184" s="16"/>
      <c r="J184" s="21"/>
    </row>
    <row r="185" spans="2:11" ht="14.25">
      <c r="B185" s="26"/>
      <c r="C185" s="86"/>
      <c r="D185" s="75"/>
      <c r="E185" s="75"/>
      <c r="F185" s="75"/>
      <c r="G185" s="16"/>
      <c r="H185" s="16"/>
      <c r="I185" s="16"/>
      <c r="J185" s="21"/>
      <c r="K185" s="77"/>
    </row>
    <row r="186" spans="2:11" ht="42.75">
      <c r="B186" s="26"/>
      <c r="C186" s="68" t="s">
        <v>5</v>
      </c>
      <c r="D186" s="68" t="s">
        <v>0</v>
      </c>
      <c r="E186" s="68" t="s">
        <v>6</v>
      </c>
      <c r="F186" s="70" t="s">
        <v>37</v>
      </c>
      <c r="G186" s="71" t="s">
        <v>38</v>
      </c>
      <c r="H186" s="72" t="s">
        <v>40</v>
      </c>
      <c r="I186" s="71" t="s">
        <v>42</v>
      </c>
      <c r="J186" s="21"/>
      <c r="K186" s="77"/>
    </row>
    <row r="187" spans="2:11" ht="14.25">
      <c r="B187" s="26" t="s">
        <v>1</v>
      </c>
      <c r="C187" s="30">
        <f>$F$46</f>
        <v>2</v>
      </c>
      <c r="D187" s="31">
        <f>F181/C187</f>
        <v>0.12151515151515152</v>
      </c>
      <c r="E187" s="44">
        <f>C181*D187</f>
        <v>0.012151515151515153</v>
      </c>
      <c r="F187" s="45">
        <f>C187-F181-($K$51)-($G$51)</f>
        <v>0.6856700579805272</v>
      </c>
      <c r="G187" s="46">
        <f>F187*C181</f>
        <v>0.06856700579805272</v>
      </c>
      <c r="H187" s="57">
        <f>F187/C187</f>
        <v>0.3428350289902636</v>
      </c>
      <c r="I187" s="74">
        <f>H187*C181</f>
        <v>0.03428350289902636</v>
      </c>
      <c r="J187" s="21"/>
      <c r="K187" s="77"/>
    </row>
    <row r="188" spans="2:11" ht="14.25">
      <c r="B188" s="26" t="s">
        <v>2</v>
      </c>
      <c r="C188" s="30">
        <f>$F$47</f>
        <v>2.5</v>
      </c>
      <c r="D188" s="31">
        <f>F182/C188</f>
        <v>0.14254545454545456</v>
      </c>
      <c r="E188" s="44">
        <f>C182*D188</f>
        <v>0.05701818181818183</v>
      </c>
      <c r="F188" s="45">
        <f>C188-F182-($K$51)-($G$51)</f>
        <v>1.0723367246471938</v>
      </c>
      <c r="G188" s="46">
        <f>F188*C182</f>
        <v>0.4289346898588775</v>
      </c>
      <c r="H188" s="57">
        <f>F188/C188</f>
        <v>0.4289346898588775</v>
      </c>
      <c r="I188" s="74">
        <f>H188*C182</f>
        <v>0.171573875943551</v>
      </c>
      <c r="J188" s="21"/>
      <c r="K188" s="77"/>
    </row>
    <row r="189" spans="2:11" ht="14.25">
      <c r="B189" s="26" t="s">
        <v>16</v>
      </c>
      <c r="C189" s="30">
        <f>$F$48</f>
        <v>3.25</v>
      </c>
      <c r="D189" s="31">
        <f>F183/C189</f>
        <v>0.18424242424242424</v>
      </c>
      <c r="E189" s="44">
        <f>C183*D189</f>
        <v>0.09212121212121212</v>
      </c>
      <c r="F189" s="45">
        <f>C189-F183-($K$51)-($G$51)</f>
        <v>1.5799124822229516</v>
      </c>
      <c r="G189" s="46">
        <f>F189*C183</f>
        <v>0.7899562411114758</v>
      </c>
      <c r="H189" s="57">
        <f>F189/C189</f>
        <v>0.486126917607062</v>
      </c>
      <c r="I189" s="74">
        <f>H189*C183</f>
        <v>0.243063458803531</v>
      </c>
      <c r="J189" s="21"/>
      <c r="K189" s="77"/>
    </row>
    <row r="190" spans="2:11" ht="14.25">
      <c r="B190" s="26" t="s">
        <v>39</v>
      </c>
      <c r="C190" s="77"/>
      <c r="D190" s="87"/>
      <c r="E190" s="78">
        <f>SUM(E187:E189)</f>
        <v>0.1612909090909091</v>
      </c>
      <c r="F190" s="45"/>
      <c r="G190" s="79">
        <f>SUM(G187:G189)</f>
        <v>1.287457936768406</v>
      </c>
      <c r="H190" s="57"/>
      <c r="I190" s="57">
        <f>SUM(I187:I189)</f>
        <v>0.44892083764610835</v>
      </c>
      <c r="J190" s="21"/>
      <c r="K190" s="77"/>
    </row>
    <row r="191" spans="2:11" ht="14.25">
      <c r="B191" s="26"/>
      <c r="C191" s="86"/>
      <c r="D191" s="75"/>
      <c r="E191" s="75"/>
      <c r="F191" s="75"/>
      <c r="G191" s="16"/>
      <c r="H191" s="16"/>
      <c r="I191" s="16"/>
      <c r="J191" s="21"/>
      <c r="K191" s="77"/>
    </row>
    <row r="192" spans="2:11" ht="42.75">
      <c r="B192" s="26"/>
      <c r="C192" s="68" t="s">
        <v>5</v>
      </c>
      <c r="D192" s="68" t="s">
        <v>0</v>
      </c>
      <c r="E192" s="68" t="s">
        <v>6</v>
      </c>
      <c r="F192" s="70" t="s">
        <v>37</v>
      </c>
      <c r="G192" s="71" t="s">
        <v>38</v>
      </c>
      <c r="H192" s="72" t="s">
        <v>40</v>
      </c>
      <c r="I192" s="71" t="s">
        <v>42</v>
      </c>
      <c r="J192" s="21"/>
      <c r="K192" s="16"/>
    </row>
    <row r="193" spans="2:11" ht="14.25">
      <c r="B193" s="26" t="s">
        <v>1</v>
      </c>
      <c r="C193" s="30">
        <f>$C$57</f>
        <v>1.75</v>
      </c>
      <c r="D193" s="31">
        <f>F181/C193</f>
        <v>0.13887445887445887</v>
      </c>
      <c r="E193" s="44">
        <f>C181*D193</f>
        <v>0.013887445887445888</v>
      </c>
      <c r="F193" s="45">
        <f>C193-F181-($K$51)-($G$51)</f>
        <v>0.43567005798052716</v>
      </c>
      <c r="G193" s="46">
        <f>F193*C181</f>
        <v>0.04356700579805272</v>
      </c>
      <c r="H193" s="57">
        <f>F193/C193</f>
        <v>0.24895431884601552</v>
      </c>
      <c r="I193" s="74">
        <f>H193*C181</f>
        <v>0.024895431884601554</v>
      </c>
      <c r="J193" s="21"/>
      <c r="K193" s="16"/>
    </row>
    <row r="194" spans="2:11" ht="14.25">
      <c r="B194" s="26" t="s">
        <v>2</v>
      </c>
      <c r="C194" s="30">
        <f>$C$58</f>
        <v>2</v>
      </c>
      <c r="D194" s="31">
        <f>F182/C194</f>
        <v>0.1781818181818182</v>
      </c>
      <c r="E194" s="44">
        <f>C182*D194</f>
        <v>0.07127272727272728</v>
      </c>
      <c r="F194" s="45">
        <f>C194-F182-($K$51)-($G$51)</f>
        <v>0.5723367246471939</v>
      </c>
      <c r="G194" s="46">
        <f>F194*C182</f>
        <v>0.22893468985887755</v>
      </c>
      <c r="H194" s="57">
        <f>F194/C194</f>
        <v>0.28616836232359694</v>
      </c>
      <c r="I194" s="74">
        <f>H194*C182</f>
        <v>0.11446734492943877</v>
      </c>
      <c r="J194" s="21"/>
      <c r="K194" s="16"/>
    </row>
    <row r="195" spans="2:11" ht="14.25">
      <c r="B195" s="26" t="s">
        <v>16</v>
      </c>
      <c r="C195" s="30">
        <f>$C$59</f>
        <v>2.25</v>
      </c>
      <c r="D195" s="31">
        <f>F183/C195</f>
        <v>0.2661279461279461</v>
      </c>
      <c r="E195" s="44">
        <f>C183*D195</f>
        <v>0.13306397306397305</v>
      </c>
      <c r="F195" s="45">
        <f>C195-F183-($K$51)-($G$51)</f>
        <v>0.5799124822229517</v>
      </c>
      <c r="G195" s="46">
        <f>F195*C183</f>
        <v>0.28995624111147583</v>
      </c>
      <c r="H195" s="57">
        <f>F195/C195</f>
        <v>0.25773888098797854</v>
      </c>
      <c r="I195" s="74">
        <f>H195*C183</f>
        <v>0.12886944049398927</v>
      </c>
      <c r="J195" s="21"/>
      <c r="K195" s="16"/>
    </row>
    <row r="196" spans="2:11" ht="14.25" thickBot="1">
      <c r="B196" s="62" t="s">
        <v>39</v>
      </c>
      <c r="C196" s="33"/>
      <c r="D196" s="15"/>
      <c r="E196" s="47">
        <f>SUM(E193:E195)</f>
        <v>0.2182241462241462</v>
      </c>
      <c r="F196" s="48"/>
      <c r="G196" s="61">
        <f>SUM(G193:G195)</f>
        <v>0.5624579367684062</v>
      </c>
      <c r="H196" s="58"/>
      <c r="I196" s="58">
        <f>SUM(I193:I195)</f>
        <v>0.2682322173080296</v>
      </c>
      <c r="J196" s="22"/>
      <c r="K196" s="16"/>
    </row>
    <row r="197" spans="2:11" ht="14.25" thickBot="1">
      <c r="B197" s="73"/>
      <c r="C197" s="86"/>
      <c r="D197" s="75"/>
      <c r="E197" s="75"/>
      <c r="F197" s="75"/>
      <c r="G197" s="16"/>
      <c r="H197" s="16"/>
      <c r="I197" s="16"/>
      <c r="J197" s="16"/>
      <c r="K197" s="77"/>
    </row>
    <row r="198" spans="2:11" ht="23.25" thickBot="1">
      <c r="B198" s="200" t="s">
        <v>14</v>
      </c>
      <c r="C198" s="201"/>
      <c r="D198" s="201"/>
      <c r="E198" s="201"/>
      <c r="F198" s="201"/>
      <c r="G198" s="201"/>
      <c r="H198" s="201"/>
      <c r="I198" s="201"/>
      <c r="J198" s="202"/>
      <c r="K198" s="85"/>
    </row>
    <row r="199" spans="2:13" s="52" customFormat="1" ht="42.75">
      <c r="B199" s="49"/>
      <c r="C199" s="24" t="s">
        <v>7</v>
      </c>
      <c r="D199" s="25" t="s">
        <v>3</v>
      </c>
      <c r="E199" s="25" t="s">
        <v>4</v>
      </c>
      <c r="F199" s="25" t="s">
        <v>56</v>
      </c>
      <c r="G199" s="50" t="s">
        <v>46</v>
      </c>
      <c r="H199" s="50" t="s">
        <v>48</v>
      </c>
      <c r="I199" s="50" t="s">
        <v>49</v>
      </c>
      <c r="J199" s="135" t="s">
        <v>50</v>
      </c>
      <c r="M199" s="164"/>
    </row>
    <row r="200" spans="2:10" ht="14.25">
      <c r="B200" s="26" t="s">
        <v>1</v>
      </c>
      <c r="C200" s="27">
        <f>G32</f>
        <v>0.6</v>
      </c>
      <c r="D200" s="28">
        <f>D32</f>
        <v>4.77</v>
      </c>
      <c r="E200" s="29">
        <f>D200/D33</f>
        <v>0.14454545454545453</v>
      </c>
      <c r="F200" s="29">
        <f>E200+L32</f>
        <v>0.22454545454545455</v>
      </c>
      <c r="G200" s="45">
        <f>F200+$K$51</f>
        <v>1.076584896325723</v>
      </c>
      <c r="H200" s="45">
        <f>G200+$G$51</f>
        <v>1.2958450935346244</v>
      </c>
      <c r="I200" s="60">
        <f>H200/$K$82</f>
        <v>1.9936078362071143</v>
      </c>
      <c r="J200" s="134">
        <f>I200*K32</f>
        <v>0.5781462725000631</v>
      </c>
    </row>
    <row r="201" spans="2:10" ht="14.25">
      <c r="B201" s="26" t="s">
        <v>2</v>
      </c>
      <c r="C201" s="27">
        <f>H32</f>
        <v>0.3</v>
      </c>
      <c r="D201" s="28">
        <f>E32</f>
        <v>8.1</v>
      </c>
      <c r="E201" s="29">
        <f>D201/E33</f>
        <v>0.24545454545454545</v>
      </c>
      <c r="F201" s="29">
        <f>E201+L32</f>
        <v>0.32545454545454544</v>
      </c>
      <c r="G201" s="45">
        <f>F201+$K$51</f>
        <v>1.1774939872348138</v>
      </c>
      <c r="H201" s="45">
        <f>G201+$G$51</f>
        <v>1.396754184443715</v>
      </c>
      <c r="I201" s="60">
        <f>H201/$K$83</f>
        <v>2.539553062624936</v>
      </c>
      <c r="J201" s="134">
        <f>I201*K32</f>
        <v>0.7364703881612314</v>
      </c>
    </row>
    <row r="202" spans="2:10" ht="14.25">
      <c r="B202" s="26" t="s">
        <v>16</v>
      </c>
      <c r="C202" s="27">
        <f>I32</f>
        <v>0.1</v>
      </c>
      <c r="D202" s="28">
        <f>F32</f>
        <v>9.65</v>
      </c>
      <c r="E202" s="29">
        <f>D202/F33</f>
        <v>0.2924242424242424</v>
      </c>
      <c r="F202" s="29">
        <f>E202+L32</f>
        <v>0.37242424242424244</v>
      </c>
      <c r="G202" s="45">
        <f>F202+$K$51</f>
        <v>1.224463684204511</v>
      </c>
      <c r="H202" s="45">
        <f>G202+$G$51</f>
        <v>1.4437238814134123</v>
      </c>
      <c r="I202" s="60">
        <f>H202/$K$84</f>
        <v>2.8874477628268247</v>
      </c>
      <c r="J202" s="134">
        <f>I202*K32</f>
        <v>0.8373598512197791</v>
      </c>
    </row>
    <row r="203" spans="2:10" ht="14.25">
      <c r="B203" s="26" t="s">
        <v>39</v>
      </c>
      <c r="C203" s="86"/>
      <c r="D203" s="75"/>
      <c r="E203" s="75"/>
      <c r="F203" s="75"/>
      <c r="G203" s="16"/>
      <c r="H203" s="16"/>
      <c r="I203" s="16"/>
      <c r="J203" s="21"/>
    </row>
    <row r="204" spans="2:11" ht="14.25">
      <c r="B204" s="26"/>
      <c r="C204" s="86"/>
      <c r="D204" s="75"/>
      <c r="E204" s="75"/>
      <c r="F204" s="75"/>
      <c r="G204" s="16"/>
      <c r="H204" s="16"/>
      <c r="I204" s="16"/>
      <c r="J204" s="21"/>
      <c r="K204" s="77"/>
    </row>
    <row r="205" spans="2:11" ht="42.75">
      <c r="B205" s="26"/>
      <c r="C205" s="68" t="s">
        <v>5</v>
      </c>
      <c r="D205" s="68" t="s">
        <v>0</v>
      </c>
      <c r="E205" s="68" t="s">
        <v>6</v>
      </c>
      <c r="F205" s="70" t="s">
        <v>37</v>
      </c>
      <c r="G205" s="71" t="s">
        <v>38</v>
      </c>
      <c r="H205" s="72" t="s">
        <v>40</v>
      </c>
      <c r="I205" s="71" t="s">
        <v>42</v>
      </c>
      <c r="J205" s="21"/>
      <c r="K205" s="77"/>
    </row>
    <row r="206" spans="2:11" ht="14.25">
      <c r="B206" s="26" t="s">
        <v>1</v>
      </c>
      <c r="C206" s="30">
        <f>$F$46</f>
        <v>2</v>
      </c>
      <c r="D206" s="31">
        <f>F200/C206</f>
        <v>0.11227272727272727</v>
      </c>
      <c r="E206" s="44">
        <f>C200*D206</f>
        <v>0.06736363636363636</v>
      </c>
      <c r="F206" s="45">
        <f>C206-F200-($K$51)-($G$51)</f>
        <v>0.7041549064653757</v>
      </c>
      <c r="G206" s="46">
        <f>F206*C200</f>
        <v>0.4224929438792254</v>
      </c>
      <c r="H206" s="57">
        <f>F206/C206</f>
        <v>0.35207745323268785</v>
      </c>
      <c r="I206" s="74">
        <f>H206*C200</f>
        <v>0.2112464719396127</v>
      </c>
      <c r="J206" s="21"/>
      <c r="K206" s="77"/>
    </row>
    <row r="207" spans="2:11" ht="14.25">
      <c r="B207" s="26" t="s">
        <v>2</v>
      </c>
      <c r="C207" s="30">
        <f>$F$47</f>
        <v>2.5</v>
      </c>
      <c r="D207" s="31">
        <f>F201/C207</f>
        <v>0.13018181818181818</v>
      </c>
      <c r="E207" s="44">
        <f>C201*D207</f>
        <v>0.03905454545454545</v>
      </c>
      <c r="F207" s="45">
        <f>C207-F201-($K$51)-($G$51)</f>
        <v>1.103245815556285</v>
      </c>
      <c r="G207" s="46">
        <f>F207*C201</f>
        <v>0.3309737446668855</v>
      </c>
      <c r="H207" s="57">
        <f>F207/C207</f>
        <v>0.44129832622251397</v>
      </c>
      <c r="I207" s="74">
        <f>H207*C201</f>
        <v>0.1323894978667542</v>
      </c>
      <c r="J207" s="21"/>
      <c r="K207" s="77"/>
    </row>
    <row r="208" spans="2:11" ht="14.25">
      <c r="B208" s="26" t="s">
        <v>16</v>
      </c>
      <c r="C208" s="30">
        <f>$F$48</f>
        <v>3.25</v>
      </c>
      <c r="D208" s="31">
        <f>F202/C208</f>
        <v>0.1145920745920746</v>
      </c>
      <c r="E208" s="44">
        <f>C202*D208</f>
        <v>0.011459207459207461</v>
      </c>
      <c r="F208" s="45">
        <f>C208-F202-($K$51)-($G$51)</f>
        <v>1.8062761185865877</v>
      </c>
      <c r="G208" s="46">
        <f>F208*C202</f>
        <v>0.18062761185865878</v>
      </c>
      <c r="H208" s="57">
        <f>F208/C208</f>
        <v>0.5557772672574116</v>
      </c>
      <c r="I208" s="74">
        <f>H208*C202</f>
        <v>0.05557772672574116</v>
      </c>
      <c r="J208" s="21"/>
      <c r="K208" s="77"/>
    </row>
    <row r="209" spans="2:11" ht="14.25">
      <c r="B209" s="26" t="s">
        <v>39</v>
      </c>
      <c r="C209" s="77"/>
      <c r="D209" s="87"/>
      <c r="E209" s="78">
        <f>SUM(E206:E208)</f>
        <v>0.11787738927738928</v>
      </c>
      <c r="F209" s="45"/>
      <c r="G209" s="79">
        <f>SUM(G206:G208)</f>
        <v>0.9340943004047697</v>
      </c>
      <c r="H209" s="57"/>
      <c r="I209" s="57">
        <f>SUM(I206:I208)</f>
        <v>0.3992136965321081</v>
      </c>
      <c r="J209" s="21"/>
      <c r="K209" s="77"/>
    </row>
    <row r="210" spans="2:11" ht="14.25">
      <c r="B210" s="26"/>
      <c r="C210" s="86"/>
      <c r="D210" s="75"/>
      <c r="E210" s="75"/>
      <c r="F210" s="75"/>
      <c r="G210" s="16"/>
      <c r="H210" s="16"/>
      <c r="I210" s="16"/>
      <c r="J210" s="21"/>
      <c r="K210" s="77"/>
    </row>
    <row r="211" spans="2:11" ht="42.75">
      <c r="B211" s="26"/>
      <c r="C211" s="68" t="s">
        <v>5</v>
      </c>
      <c r="D211" s="68" t="s">
        <v>0</v>
      </c>
      <c r="E211" s="68" t="s">
        <v>6</v>
      </c>
      <c r="F211" s="70" t="s">
        <v>37</v>
      </c>
      <c r="G211" s="71" t="s">
        <v>38</v>
      </c>
      <c r="H211" s="72" t="s">
        <v>40</v>
      </c>
      <c r="I211" s="71" t="s">
        <v>42</v>
      </c>
      <c r="J211" s="21"/>
      <c r="K211" s="16"/>
    </row>
    <row r="212" spans="2:11" ht="14.25">
      <c r="B212" s="26" t="s">
        <v>1</v>
      </c>
      <c r="C212" s="30">
        <f>$C$57</f>
        <v>1.75</v>
      </c>
      <c r="D212" s="31">
        <f>F200/C212</f>
        <v>0.12831168831168832</v>
      </c>
      <c r="E212" s="44">
        <f>C200*D212</f>
        <v>0.07698701298701299</v>
      </c>
      <c r="F212" s="45">
        <f>C212-F200-($K$51)-($G$51)</f>
        <v>0.4541549064653757</v>
      </c>
      <c r="G212" s="46">
        <f>F212*C200</f>
        <v>0.2724929438792254</v>
      </c>
      <c r="H212" s="57">
        <f>F212/C212</f>
        <v>0.2595170894087861</v>
      </c>
      <c r="I212" s="74">
        <f>H212*C200</f>
        <v>0.15571025364527166</v>
      </c>
      <c r="J212" s="21"/>
      <c r="K212" s="16"/>
    </row>
    <row r="213" spans="2:11" ht="14.25">
      <c r="B213" s="26" t="s">
        <v>2</v>
      </c>
      <c r="C213" s="30">
        <f>$C$58</f>
        <v>2</v>
      </c>
      <c r="D213" s="31">
        <f>F201/C213</f>
        <v>0.16272727272727272</v>
      </c>
      <c r="E213" s="44">
        <f>C201*D213</f>
        <v>0.048818181818181816</v>
      </c>
      <c r="F213" s="45">
        <f>C213-F201-($K$51)-($G$51)</f>
        <v>0.6032458155562849</v>
      </c>
      <c r="G213" s="46">
        <f>F213*C201</f>
        <v>0.18097374466688546</v>
      </c>
      <c r="H213" s="57">
        <f>F213/C213</f>
        <v>0.30162290777814244</v>
      </c>
      <c r="I213" s="74">
        <f>H213*C201</f>
        <v>0.09048687233344273</v>
      </c>
      <c r="J213" s="21"/>
      <c r="K213" s="16"/>
    </row>
    <row r="214" spans="2:11" ht="14.25">
      <c r="B214" s="26" t="s">
        <v>16</v>
      </c>
      <c r="C214" s="30">
        <f>$C$59</f>
        <v>2.25</v>
      </c>
      <c r="D214" s="31">
        <f>F202/C214</f>
        <v>0.16552188552188551</v>
      </c>
      <c r="E214" s="44">
        <f>C202*D214</f>
        <v>0.01655218855218855</v>
      </c>
      <c r="F214" s="45">
        <f>C214-F202-($K$51)-($G$51)</f>
        <v>0.8062761185865878</v>
      </c>
      <c r="G214" s="46">
        <f>F214*C202</f>
        <v>0.08062761185865878</v>
      </c>
      <c r="H214" s="57">
        <f>F214/C214</f>
        <v>0.358344941594039</v>
      </c>
      <c r="I214" s="74">
        <f>H214*C202</f>
        <v>0.0358344941594039</v>
      </c>
      <c r="J214" s="21"/>
      <c r="K214" s="16"/>
    </row>
    <row r="215" spans="2:11" ht="14.25" thickBot="1">
      <c r="B215" s="62" t="s">
        <v>39</v>
      </c>
      <c r="C215" s="33"/>
      <c r="D215" s="15"/>
      <c r="E215" s="47">
        <f>SUM(E212:E214)</f>
        <v>0.14235738335738335</v>
      </c>
      <c r="F215" s="48"/>
      <c r="G215" s="61">
        <f>SUM(G212:G214)</f>
        <v>0.5340943004047696</v>
      </c>
      <c r="H215" s="58"/>
      <c r="I215" s="58">
        <f>SUM(I212:I214)</f>
        <v>0.28203162013811833</v>
      </c>
      <c r="J215" s="22"/>
      <c r="K215" s="16"/>
    </row>
    <row r="216" spans="2:11" ht="14.25" thickBot="1">
      <c r="B216" s="73"/>
      <c r="C216" s="86"/>
      <c r="D216" s="75"/>
      <c r="E216" s="75"/>
      <c r="F216" s="75"/>
      <c r="G216" s="16"/>
      <c r="H216" s="16"/>
      <c r="I216" s="16"/>
      <c r="J216" s="16"/>
      <c r="K216" s="77"/>
    </row>
    <row r="217" spans="2:11" ht="23.25" thickBot="1">
      <c r="B217" s="200" t="s">
        <v>81</v>
      </c>
      <c r="C217" s="201"/>
      <c r="D217" s="201"/>
      <c r="E217" s="201"/>
      <c r="F217" s="201"/>
      <c r="G217" s="201"/>
      <c r="H217" s="201"/>
      <c r="I217" s="201"/>
      <c r="J217" s="202"/>
      <c r="K217" s="85"/>
    </row>
    <row r="218" spans="2:13" s="52" customFormat="1" ht="42.75">
      <c r="B218" s="49"/>
      <c r="C218" s="24" t="s">
        <v>7</v>
      </c>
      <c r="D218" s="25" t="s">
        <v>3</v>
      </c>
      <c r="E218" s="25" t="s">
        <v>4</v>
      </c>
      <c r="F218" s="25" t="s">
        <v>56</v>
      </c>
      <c r="G218" s="50" t="s">
        <v>46</v>
      </c>
      <c r="H218" s="50" t="s">
        <v>48</v>
      </c>
      <c r="I218" s="50" t="s">
        <v>49</v>
      </c>
      <c r="J218" s="135" t="s">
        <v>50</v>
      </c>
      <c r="M218" s="164"/>
    </row>
    <row r="219" spans="2:10" ht="14.25">
      <c r="B219" s="26" t="s">
        <v>1</v>
      </c>
      <c r="C219" s="27">
        <f>G34</f>
        <v>0.25</v>
      </c>
      <c r="D219" s="28">
        <f>D34</f>
        <v>4.48</v>
      </c>
      <c r="E219" s="29">
        <f>D219/D35</f>
        <v>0.13575757575757577</v>
      </c>
      <c r="F219" s="29">
        <f>E219+L34</f>
        <v>0.27575757575757576</v>
      </c>
      <c r="G219" s="45">
        <f>F219+$K$51</f>
        <v>1.1277970175378442</v>
      </c>
      <c r="H219" s="45">
        <f>G219+$G$51</f>
        <v>1.3470572147467457</v>
      </c>
      <c r="I219" s="60">
        <f>H219/$K$82</f>
        <v>2.072395714994993</v>
      </c>
      <c r="J219" s="134">
        <f>I219*K34</f>
        <v>0.12434374289969959</v>
      </c>
    </row>
    <row r="220" spans="2:10" ht="14.25">
      <c r="B220" s="26" t="s">
        <v>2</v>
      </c>
      <c r="C220" s="27">
        <f>H34</f>
        <v>0.5</v>
      </c>
      <c r="D220" s="28">
        <f>E34</f>
        <v>12.37</v>
      </c>
      <c r="E220" s="29">
        <f>D220/E35</f>
        <v>0.3748484848484848</v>
      </c>
      <c r="F220" s="29">
        <f>E220+L34</f>
        <v>0.5148484848484849</v>
      </c>
      <c r="G220" s="45">
        <f>F220+$K$51</f>
        <v>1.3668879266287532</v>
      </c>
      <c r="H220" s="45">
        <f>G220+$G$51</f>
        <v>1.5861481238376545</v>
      </c>
      <c r="I220" s="60">
        <f>H220/$K$83</f>
        <v>2.883905679704826</v>
      </c>
      <c r="J220" s="134">
        <f>I220*K34</f>
        <v>0.17303434078228958</v>
      </c>
    </row>
    <row r="221" spans="2:10" ht="14.25">
      <c r="B221" s="26" t="s">
        <v>16</v>
      </c>
      <c r="C221" s="27">
        <f>I34</f>
        <v>0.25</v>
      </c>
      <c r="D221" s="28">
        <f>F34</f>
        <v>24.66</v>
      </c>
      <c r="E221" s="29">
        <f>D221/F35</f>
        <v>0.9864</v>
      </c>
      <c r="F221" s="29">
        <f>E221+L34</f>
        <v>1.1264</v>
      </c>
      <c r="G221" s="45">
        <f>F221+$K$51</f>
        <v>1.9784394417802684</v>
      </c>
      <c r="H221" s="45">
        <f>G221+$G$51</f>
        <v>2.1976996389891696</v>
      </c>
      <c r="I221" s="60">
        <f>H221/$K$84</f>
        <v>4.395399277978339</v>
      </c>
      <c r="J221" s="134">
        <f>I221*K34</f>
        <v>0.26372395667870036</v>
      </c>
    </row>
    <row r="222" spans="2:10" ht="14.25">
      <c r="B222" s="26" t="s">
        <v>39</v>
      </c>
      <c r="C222" s="86"/>
      <c r="D222" s="75"/>
      <c r="E222" s="75"/>
      <c r="F222" s="75"/>
      <c r="G222" s="16"/>
      <c r="H222" s="16"/>
      <c r="I222" s="16"/>
      <c r="J222" s="21"/>
    </row>
    <row r="223" spans="2:11" ht="14.25">
      <c r="B223" s="26"/>
      <c r="C223" s="86"/>
      <c r="D223" s="75"/>
      <c r="E223" s="75"/>
      <c r="F223" s="75"/>
      <c r="G223" s="16"/>
      <c r="H223" s="16"/>
      <c r="I223" s="16"/>
      <c r="J223" s="21"/>
      <c r="K223" s="77"/>
    </row>
    <row r="224" spans="2:11" ht="42.75">
      <c r="B224" s="26"/>
      <c r="C224" s="68" t="s">
        <v>5</v>
      </c>
      <c r="D224" s="68" t="s">
        <v>0</v>
      </c>
      <c r="E224" s="68" t="s">
        <v>6</v>
      </c>
      <c r="F224" s="70" t="s">
        <v>37</v>
      </c>
      <c r="G224" s="71" t="s">
        <v>38</v>
      </c>
      <c r="H224" s="72" t="s">
        <v>40</v>
      </c>
      <c r="I224" s="71" t="s">
        <v>42</v>
      </c>
      <c r="J224" s="21"/>
      <c r="K224" s="77"/>
    </row>
    <row r="225" spans="2:11" ht="14.25">
      <c r="B225" s="26" t="s">
        <v>1</v>
      </c>
      <c r="C225" s="30">
        <f>$F$46</f>
        <v>2</v>
      </c>
      <c r="D225" s="31">
        <f>F219/C225</f>
        <v>0.13787878787878788</v>
      </c>
      <c r="E225" s="44">
        <f>C219*D225</f>
        <v>0.03446969696969697</v>
      </c>
      <c r="F225" s="45">
        <f>C225-F219-($K$51)-($G$51)</f>
        <v>0.6529427852532544</v>
      </c>
      <c r="G225" s="46">
        <f>F225*C219</f>
        <v>0.1632356963133136</v>
      </c>
      <c r="H225" s="57">
        <f>F225/C225</f>
        <v>0.3264713926266272</v>
      </c>
      <c r="I225" s="74">
        <f>H225*C219</f>
        <v>0.0816178481566568</v>
      </c>
      <c r="J225" s="21"/>
      <c r="K225" s="77"/>
    </row>
    <row r="226" spans="2:11" ht="14.25">
      <c r="B226" s="26" t="s">
        <v>2</v>
      </c>
      <c r="C226" s="30">
        <f>$F$47</f>
        <v>2.5</v>
      </c>
      <c r="D226" s="31">
        <f>F220/C226</f>
        <v>0.20593939393939395</v>
      </c>
      <c r="E226" s="44">
        <f>C220*D226</f>
        <v>0.10296969696969697</v>
      </c>
      <c r="F226" s="45">
        <f>C226-F220-($K$51)-($G$51)</f>
        <v>0.9138518761623454</v>
      </c>
      <c r="G226" s="46">
        <f>F226*C220</f>
        <v>0.4569259380811727</v>
      </c>
      <c r="H226" s="57">
        <f>F226/C226</f>
        <v>0.36554075046493817</v>
      </c>
      <c r="I226" s="74">
        <f>H226*C220</f>
        <v>0.18277037523246908</v>
      </c>
      <c r="J226" s="21"/>
      <c r="K226" s="77"/>
    </row>
    <row r="227" spans="2:11" ht="14.25">
      <c r="B227" s="26" t="s">
        <v>16</v>
      </c>
      <c r="C227" s="30">
        <f>$F$48</f>
        <v>3.25</v>
      </c>
      <c r="D227" s="31">
        <f>F221/C227</f>
        <v>0.3465846153846154</v>
      </c>
      <c r="E227" s="44">
        <f>C221*D227</f>
        <v>0.08664615384615384</v>
      </c>
      <c r="F227" s="45">
        <f>C227-F221-($K$51)-($G$51)</f>
        <v>1.05230036101083</v>
      </c>
      <c r="G227" s="46">
        <f>F227*C221</f>
        <v>0.2630750902527075</v>
      </c>
      <c r="H227" s="57">
        <f>F227/C227</f>
        <v>0.3237847264648707</v>
      </c>
      <c r="I227" s="74">
        <f>H227*C221</f>
        <v>0.08094618161621768</v>
      </c>
      <c r="J227" s="21"/>
      <c r="K227" s="77"/>
    </row>
    <row r="228" spans="2:11" ht="14.25">
      <c r="B228" s="26" t="s">
        <v>39</v>
      </c>
      <c r="C228" s="77"/>
      <c r="D228" s="87"/>
      <c r="E228" s="78">
        <f>SUM(E225:E227)</f>
        <v>0.2240855477855478</v>
      </c>
      <c r="F228" s="45"/>
      <c r="G228" s="79">
        <f>SUM(G225:G227)</f>
        <v>0.8832367246471938</v>
      </c>
      <c r="H228" s="57"/>
      <c r="I228" s="57">
        <f>SUM(I225:I227)</f>
        <v>0.34533440500534357</v>
      </c>
      <c r="J228" s="21"/>
      <c r="K228" s="77"/>
    </row>
    <row r="229" spans="2:11" ht="14.25">
      <c r="B229" s="26"/>
      <c r="C229" s="86"/>
      <c r="D229" s="75"/>
      <c r="E229" s="75"/>
      <c r="F229" s="75"/>
      <c r="G229" s="16"/>
      <c r="H229" s="16"/>
      <c r="I229" s="16"/>
      <c r="J229" s="21"/>
      <c r="K229" s="77"/>
    </row>
    <row r="230" spans="2:11" ht="42.75">
      <c r="B230" s="26"/>
      <c r="C230" s="68" t="s">
        <v>5</v>
      </c>
      <c r="D230" s="68" t="s">
        <v>0</v>
      </c>
      <c r="E230" s="68" t="s">
        <v>6</v>
      </c>
      <c r="F230" s="70" t="s">
        <v>37</v>
      </c>
      <c r="G230" s="71" t="s">
        <v>38</v>
      </c>
      <c r="H230" s="72" t="s">
        <v>40</v>
      </c>
      <c r="I230" s="71" t="s">
        <v>42</v>
      </c>
      <c r="J230" s="21"/>
      <c r="K230" s="16"/>
    </row>
    <row r="231" spans="2:11" ht="14.25">
      <c r="B231" s="26" t="s">
        <v>1</v>
      </c>
      <c r="C231" s="30">
        <f>$C$57</f>
        <v>1.75</v>
      </c>
      <c r="D231" s="31">
        <f>F219/C231</f>
        <v>0.15757575757575756</v>
      </c>
      <c r="E231" s="44">
        <f>C219*D231</f>
        <v>0.03939393939393939</v>
      </c>
      <c r="F231" s="45">
        <f>C231-F219-($K$51)-($G$51)</f>
        <v>0.40294278525325444</v>
      </c>
      <c r="G231" s="46">
        <f>F231*C219</f>
        <v>0.10073569631331361</v>
      </c>
      <c r="H231" s="57">
        <f>F231/C231</f>
        <v>0.23025302014471682</v>
      </c>
      <c r="I231" s="74">
        <f>H231*C219</f>
        <v>0.057563255036179206</v>
      </c>
      <c r="J231" s="21"/>
      <c r="K231" s="16"/>
    </row>
    <row r="232" spans="2:11" ht="14.25">
      <c r="B232" s="26" t="s">
        <v>2</v>
      </c>
      <c r="C232" s="30">
        <f>$C$58</f>
        <v>2</v>
      </c>
      <c r="D232" s="31">
        <f>F220/C232</f>
        <v>0.25742424242424244</v>
      </c>
      <c r="E232" s="44">
        <f>C220*D232</f>
        <v>0.12871212121212122</v>
      </c>
      <c r="F232" s="45">
        <f>C232-F220-($K$51)-($G$51)</f>
        <v>0.4138518761623454</v>
      </c>
      <c r="G232" s="46">
        <f>F232*C220</f>
        <v>0.2069259380811727</v>
      </c>
      <c r="H232" s="57">
        <f>F232/C232</f>
        <v>0.2069259380811727</v>
      </c>
      <c r="I232" s="74">
        <f>H232*C220</f>
        <v>0.10346296904058636</v>
      </c>
      <c r="J232" s="21"/>
      <c r="K232" s="16"/>
    </row>
    <row r="233" spans="2:11" ht="14.25">
      <c r="B233" s="26" t="s">
        <v>16</v>
      </c>
      <c r="C233" s="30">
        <f>$C$59</f>
        <v>2.25</v>
      </c>
      <c r="D233" s="31">
        <f>F221/C233</f>
        <v>0.5006222222222223</v>
      </c>
      <c r="E233" s="44">
        <f>C221*D233</f>
        <v>0.12515555555555558</v>
      </c>
      <c r="F233" s="45">
        <f>C233-F221-($K$51)-($G$51)</f>
        <v>0.05230036101083024</v>
      </c>
      <c r="G233" s="46">
        <f>F233*C221</f>
        <v>0.01307509025270756</v>
      </c>
      <c r="H233" s="57">
        <f>F233/C233</f>
        <v>0.02324460489370233</v>
      </c>
      <c r="I233" s="74">
        <f>H233*C221</f>
        <v>0.005811151223425582</v>
      </c>
      <c r="J233" s="21"/>
      <c r="K233" s="16"/>
    </row>
    <row r="234" spans="2:11" ht="14.25" thickBot="1">
      <c r="B234" s="62" t="s">
        <v>39</v>
      </c>
      <c r="C234" s="33"/>
      <c r="D234" s="15"/>
      <c r="E234" s="47">
        <f>SUM(E231:E233)</f>
        <v>0.29326161616161617</v>
      </c>
      <c r="F234" s="48"/>
      <c r="G234" s="61">
        <f>SUM(G231:G233)</f>
        <v>0.32073672464719394</v>
      </c>
      <c r="H234" s="58"/>
      <c r="I234" s="58">
        <f>SUM(I231:I233)</f>
        <v>0.16683737530019113</v>
      </c>
      <c r="J234" s="22"/>
      <c r="K234" s="16"/>
    </row>
    <row r="235" spans="2:11" ht="14.25">
      <c r="B235" s="73"/>
      <c r="C235" s="86"/>
      <c r="D235" s="75"/>
      <c r="E235" s="75"/>
      <c r="F235" s="75"/>
      <c r="G235" s="16"/>
      <c r="H235" s="16"/>
      <c r="I235" s="16"/>
      <c r="J235" s="16"/>
      <c r="K235" s="77"/>
    </row>
  </sheetData>
  <sheetProtection password="C7CE" sheet="1" objects="1" scenarios="1"/>
  <mergeCells count="103">
    <mergeCell ref="B4:L4"/>
    <mergeCell ref="B1:L1"/>
    <mergeCell ref="B2:L2"/>
    <mergeCell ref="C18:F18"/>
    <mergeCell ref="C9:L9"/>
    <mergeCell ref="C10:L10"/>
    <mergeCell ref="C11:L11"/>
    <mergeCell ref="C12:L12"/>
    <mergeCell ref="C13:L13"/>
    <mergeCell ref="C5:L5"/>
    <mergeCell ref="C6:L6"/>
    <mergeCell ref="C7:L7"/>
    <mergeCell ref="C8:L8"/>
    <mergeCell ref="B16:L16"/>
    <mergeCell ref="C15:K15"/>
    <mergeCell ref="G22:G23"/>
    <mergeCell ref="L22:L23"/>
    <mergeCell ref="K22:K23"/>
    <mergeCell ref="G18:J18"/>
    <mergeCell ref="L18:L19"/>
    <mergeCell ref="I30:I31"/>
    <mergeCell ref="H30:H31"/>
    <mergeCell ref="H28:H29"/>
    <mergeCell ref="I28:I29"/>
    <mergeCell ref="G24:G25"/>
    <mergeCell ref="G26:G27"/>
    <mergeCell ref="I26:I27"/>
    <mergeCell ref="I24:I25"/>
    <mergeCell ref="H24:H25"/>
    <mergeCell ref="H26:H27"/>
    <mergeCell ref="A30:A31"/>
    <mergeCell ref="A28:A29"/>
    <mergeCell ref="A26:A27"/>
    <mergeCell ref="A24:A25"/>
    <mergeCell ref="A22:A23"/>
    <mergeCell ref="A20:A21"/>
    <mergeCell ref="L24:L25"/>
    <mergeCell ref="K24:K25"/>
    <mergeCell ref="B22:B23"/>
    <mergeCell ref="B24:B25"/>
    <mergeCell ref="H20:H21"/>
    <mergeCell ref="I20:I21"/>
    <mergeCell ref="J20:J21"/>
    <mergeCell ref="K20:K21"/>
    <mergeCell ref="L20:L21"/>
    <mergeCell ref="G20:G21"/>
    <mergeCell ref="G34:G35"/>
    <mergeCell ref="H34:H35"/>
    <mergeCell ref="K26:K27"/>
    <mergeCell ref="L26:L27"/>
    <mergeCell ref="L28:L29"/>
    <mergeCell ref="K28:K29"/>
    <mergeCell ref="K30:K31"/>
    <mergeCell ref="L30:L31"/>
    <mergeCell ref="G28:G29"/>
    <mergeCell ref="G30:G31"/>
    <mergeCell ref="I51:J51"/>
    <mergeCell ref="H43:K43"/>
    <mergeCell ref="J30:J31"/>
    <mergeCell ref="A34:A35"/>
    <mergeCell ref="A32:A33"/>
    <mergeCell ref="L32:L33"/>
    <mergeCell ref="K32:K33"/>
    <mergeCell ref="J32:J33"/>
    <mergeCell ref="B32:B33"/>
    <mergeCell ref="B34:B35"/>
    <mergeCell ref="J24:J25"/>
    <mergeCell ref="B43:F43"/>
    <mergeCell ref="B18:B19"/>
    <mergeCell ref="B26:B27"/>
    <mergeCell ref="B28:B29"/>
    <mergeCell ref="B30:B31"/>
    <mergeCell ref="B20:B21"/>
    <mergeCell ref="I34:I35"/>
    <mergeCell ref="G32:G33"/>
    <mergeCell ref="H32:H33"/>
    <mergeCell ref="E51:F51"/>
    <mergeCell ref="J34:J35"/>
    <mergeCell ref="K34:K35"/>
    <mergeCell ref="L34:L35"/>
    <mergeCell ref="J28:J29"/>
    <mergeCell ref="J26:J27"/>
    <mergeCell ref="I32:I33"/>
    <mergeCell ref="B40:K40"/>
    <mergeCell ref="I37:J37"/>
    <mergeCell ref="B37:C37"/>
    <mergeCell ref="B217:J217"/>
    <mergeCell ref="B198:J198"/>
    <mergeCell ref="B179:J179"/>
    <mergeCell ref="B159:J159"/>
    <mergeCell ref="B140:J140"/>
    <mergeCell ref="J22:J23"/>
    <mergeCell ref="I22:I23"/>
    <mergeCell ref="H22:H23"/>
    <mergeCell ref="B78:K78"/>
    <mergeCell ref="B54:K54"/>
    <mergeCell ref="B121:J121"/>
    <mergeCell ref="B80:J80"/>
    <mergeCell ref="B64:E64"/>
    <mergeCell ref="H64:K64"/>
    <mergeCell ref="B62:K62"/>
    <mergeCell ref="B100:J100"/>
    <mergeCell ref="B63:C63"/>
  </mergeCells>
  <conditionalFormatting sqref="J20:J35 K19">
    <cfRule type="cellIs" priority="2" dxfId="2" operator="equal">
      <formula>1</formula>
    </cfRule>
  </conditionalFormatting>
  <printOptions/>
  <pageMargins left="0.7" right="0.7" top="0.5" bottom="0.5" header="0.3" footer="0.3"/>
  <pageSetup fitToHeight="0" fitToWidth="1" horizontalDpi="600" verticalDpi="600" orientation="portrait" scale="59" r:id="rId1"/>
  <headerFooter>
    <oddFooter>&amp;LDavid Roudybush / david.roudybush@us.army.mil / (703) 681-5216&amp;CUnlock Password:  fmwrc&amp;RLast Updated:  05 March 09</oddFooter>
  </headerFooter>
  <rowBreaks count="3" manualBreakCount="3">
    <brk id="38" max="255" man="1"/>
    <brk id="76" max="255" man="1"/>
    <brk id="119" max="255" man="1"/>
  </rowBreaks>
  <ignoredErrors>
    <ignoredError sqref="J20 J32 J22:J31 J33:J35" formulaRange="1"/>
    <ignoredError sqref="B6:B1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O235"/>
  <sheetViews>
    <sheetView zoomScale="80" zoomScaleNormal="80" zoomScalePageLayoutView="0" workbookViewId="0" topLeftCell="A79">
      <selection activeCell="G43" sqref="G43"/>
    </sheetView>
  </sheetViews>
  <sheetFormatPr defaultColWidth="9.140625" defaultRowHeight="15"/>
  <cols>
    <col min="1" max="1" width="5.57421875" style="0" bestFit="1" customWidth="1"/>
    <col min="2" max="2" width="16.28125" style="3" customWidth="1"/>
    <col min="3" max="3" width="8.7109375" style="0" customWidth="1"/>
    <col min="4" max="4" width="14.140625" style="1" customWidth="1"/>
    <col min="5" max="5" width="15.28125" style="0" customWidth="1"/>
    <col min="6" max="6" width="11.57421875" style="0" customWidth="1"/>
    <col min="7" max="7" width="13.8515625" style="0" customWidth="1"/>
    <col min="8" max="8" width="13.7109375" style="1" customWidth="1"/>
    <col min="9" max="9" width="11.28125" style="0" customWidth="1"/>
    <col min="10" max="10" width="13.00390625" style="0" customWidth="1"/>
    <col min="11" max="11" width="12.00390625" style="0" customWidth="1"/>
    <col min="12" max="12" width="10.28125" style="0" customWidth="1"/>
    <col min="13" max="13" width="5.57421875" style="158" bestFit="1" customWidth="1"/>
  </cols>
  <sheetData>
    <row r="1" spans="2:14" ht="23.25">
      <c r="B1" s="268" t="s">
        <v>92</v>
      </c>
      <c r="C1" s="268"/>
      <c r="D1" s="268"/>
      <c r="E1" s="268"/>
      <c r="F1" s="268"/>
      <c r="G1" s="268"/>
      <c r="H1" s="268"/>
      <c r="I1" s="268"/>
      <c r="J1" s="268"/>
      <c r="K1" s="268"/>
      <c r="L1" s="268"/>
      <c r="N1" s="183"/>
    </row>
    <row r="2" spans="2:14" ht="18">
      <c r="B2" s="269" t="s">
        <v>82</v>
      </c>
      <c r="C2" s="269"/>
      <c r="D2" s="269"/>
      <c r="E2" s="269"/>
      <c r="F2" s="269"/>
      <c r="G2" s="269"/>
      <c r="H2" s="269"/>
      <c r="I2" s="269"/>
      <c r="J2" s="269"/>
      <c r="K2" s="269"/>
      <c r="L2" s="269"/>
      <c r="N2" s="184"/>
    </row>
    <row r="3" ht="18.75" customHeight="1" thickBot="1">
      <c r="N3" s="184"/>
    </row>
    <row r="4" spans="2:14" s="2" customFormat="1" ht="20.25" customHeight="1">
      <c r="B4" s="259" t="s">
        <v>28</v>
      </c>
      <c r="C4" s="260"/>
      <c r="D4" s="260"/>
      <c r="E4" s="260"/>
      <c r="F4" s="260"/>
      <c r="G4" s="260"/>
      <c r="H4" s="260"/>
      <c r="I4" s="260"/>
      <c r="J4" s="260"/>
      <c r="K4" s="260"/>
      <c r="L4" s="261"/>
      <c r="M4" s="157"/>
      <c r="N4" s="184"/>
    </row>
    <row r="5" spans="2:14" ht="21" customHeight="1">
      <c r="B5" s="19"/>
      <c r="C5" s="283" t="s">
        <v>70</v>
      </c>
      <c r="D5" s="283"/>
      <c r="E5" s="283"/>
      <c r="F5" s="283"/>
      <c r="G5" s="283"/>
      <c r="H5" s="283"/>
      <c r="I5" s="283"/>
      <c r="J5" s="283"/>
      <c r="K5" s="283"/>
      <c r="L5" s="284"/>
      <c r="N5" s="184"/>
    </row>
    <row r="6" spans="2:15" ht="87.75" customHeight="1">
      <c r="B6" s="84" t="s">
        <v>20</v>
      </c>
      <c r="C6" s="253" t="s">
        <v>87</v>
      </c>
      <c r="D6" s="253"/>
      <c r="E6" s="253"/>
      <c r="F6" s="253"/>
      <c r="G6" s="253"/>
      <c r="H6" s="253"/>
      <c r="I6" s="253"/>
      <c r="J6" s="253"/>
      <c r="K6" s="253"/>
      <c r="L6" s="254"/>
      <c r="N6" s="185"/>
      <c r="O6" s="186"/>
    </row>
    <row r="7" spans="2:12" ht="100.5" customHeight="1">
      <c r="B7" s="84" t="s">
        <v>21</v>
      </c>
      <c r="C7" s="255" t="s">
        <v>91</v>
      </c>
      <c r="D7" s="255"/>
      <c r="E7" s="255"/>
      <c r="F7" s="255"/>
      <c r="G7" s="255"/>
      <c r="H7" s="255"/>
      <c r="I7" s="255"/>
      <c r="J7" s="255"/>
      <c r="K7" s="255"/>
      <c r="L7" s="256"/>
    </row>
    <row r="8" spans="2:12" ht="72.75" customHeight="1">
      <c r="B8" s="84" t="s">
        <v>22</v>
      </c>
      <c r="C8" s="257" t="s">
        <v>86</v>
      </c>
      <c r="D8" s="257"/>
      <c r="E8" s="257"/>
      <c r="F8" s="257"/>
      <c r="G8" s="257"/>
      <c r="H8" s="257"/>
      <c r="I8" s="257"/>
      <c r="J8" s="257"/>
      <c r="K8" s="257"/>
      <c r="L8" s="258"/>
    </row>
    <row r="9" spans="2:12" ht="84" customHeight="1">
      <c r="B9" s="84" t="s">
        <v>23</v>
      </c>
      <c r="C9" s="273" t="s">
        <v>68</v>
      </c>
      <c r="D9" s="273"/>
      <c r="E9" s="273"/>
      <c r="F9" s="273"/>
      <c r="G9" s="273"/>
      <c r="H9" s="273"/>
      <c r="I9" s="273"/>
      <c r="J9" s="273"/>
      <c r="K9" s="273"/>
      <c r="L9" s="274"/>
    </row>
    <row r="10" spans="2:12" ht="120.75" customHeight="1">
      <c r="B10" s="84" t="s">
        <v>24</v>
      </c>
      <c r="C10" s="275" t="s">
        <v>76</v>
      </c>
      <c r="D10" s="275"/>
      <c r="E10" s="275"/>
      <c r="F10" s="275"/>
      <c r="G10" s="275"/>
      <c r="H10" s="275"/>
      <c r="I10" s="275"/>
      <c r="J10" s="275"/>
      <c r="K10" s="275"/>
      <c r="L10" s="276"/>
    </row>
    <row r="11" spans="2:13" s="2" customFormat="1" ht="63" customHeight="1">
      <c r="B11" s="84" t="s">
        <v>69</v>
      </c>
      <c r="C11" s="277" t="s">
        <v>72</v>
      </c>
      <c r="D11" s="277"/>
      <c r="E11" s="277"/>
      <c r="F11" s="277"/>
      <c r="G11" s="277"/>
      <c r="H11" s="277"/>
      <c r="I11" s="277"/>
      <c r="J11" s="277"/>
      <c r="K11" s="277"/>
      <c r="L11" s="278"/>
      <c r="M11" s="157"/>
    </row>
    <row r="12" spans="2:13" s="2" customFormat="1" ht="56.25" customHeight="1">
      <c r="B12" s="84" t="s">
        <v>71</v>
      </c>
      <c r="C12" s="279" t="s">
        <v>77</v>
      </c>
      <c r="D12" s="279"/>
      <c r="E12" s="279"/>
      <c r="F12" s="279"/>
      <c r="G12" s="279"/>
      <c r="H12" s="279"/>
      <c r="I12" s="279"/>
      <c r="J12" s="279"/>
      <c r="K12" s="279"/>
      <c r="L12" s="280"/>
      <c r="M12" s="157"/>
    </row>
    <row r="13" spans="2:13" s="2" customFormat="1" ht="60.75" customHeight="1" thickBot="1">
      <c r="B13" s="23"/>
      <c r="C13" s="281" t="s">
        <v>78</v>
      </c>
      <c r="D13" s="281"/>
      <c r="E13" s="281"/>
      <c r="F13" s="281"/>
      <c r="G13" s="281"/>
      <c r="H13" s="281"/>
      <c r="I13" s="281"/>
      <c r="J13" s="281"/>
      <c r="K13" s="281"/>
      <c r="L13" s="282"/>
      <c r="M13" s="157"/>
    </row>
    <row r="14" spans="2:13" s="2" customFormat="1" ht="60.75" customHeight="1" hidden="1">
      <c r="B14" s="83"/>
      <c r="C14" s="198"/>
      <c r="D14" s="198"/>
      <c r="E14" s="198"/>
      <c r="F14" s="198"/>
      <c r="G14" s="198"/>
      <c r="H14" s="198"/>
      <c r="I14" s="198"/>
      <c r="J14" s="198"/>
      <c r="K14" s="198"/>
      <c r="L14" s="198"/>
      <c r="M14" s="157"/>
    </row>
    <row r="15" spans="2:13" s="2" customFormat="1" ht="22.5" customHeight="1" thickBot="1">
      <c r="B15" s="83"/>
      <c r="C15" s="262"/>
      <c r="D15" s="262"/>
      <c r="E15" s="262"/>
      <c r="F15" s="262"/>
      <c r="G15" s="262"/>
      <c r="H15" s="262"/>
      <c r="I15" s="262"/>
      <c r="J15" s="262"/>
      <c r="K15" s="262"/>
      <c r="M15" s="157"/>
    </row>
    <row r="16" spans="2:13" s="2" customFormat="1" ht="20.25" customHeight="1">
      <c r="B16" s="259" t="s">
        <v>25</v>
      </c>
      <c r="C16" s="260"/>
      <c r="D16" s="260"/>
      <c r="E16" s="260"/>
      <c r="F16" s="260"/>
      <c r="G16" s="260"/>
      <c r="H16" s="260"/>
      <c r="I16" s="260"/>
      <c r="J16" s="260"/>
      <c r="K16" s="260"/>
      <c r="L16" s="261"/>
      <c r="M16" s="157"/>
    </row>
    <row r="17" spans="2:13" s="39" customFormat="1" ht="18" thickBot="1">
      <c r="B17" s="40" t="s">
        <v>29</v>
      </c>
      <c r="C17" s="36"/>
      <c r="D17" s="35" t="s">
        <v>30</v>
      </c>
      <c r="E17" s="36" t="s">
        <v>31</v>
      </c>
      <c r="F17" s="36" t="s">
        <v>32</v>
      </c>
      <c r="G17" s="36" t="s">
        <v>33</v>
      </c>
      <c r="H17" s="36" t="s">
        <v>34</v>
      </c>
      <c r="I17" s="36" t="s">
        <v>35</v>
      </c>
      <c r="J17" s="37" t="s">
        <v>36</v>
      </c>
      <c r="K17" s="37" t="s">
        <v>84</v>
      </c>
      <c r="L17" s="38" t="s">
        <v>85</v>
      </c>
      <c r="M17" s="159"/>
    </row>
    <row r="18" spans="1:12" ht="54" customHeight="1">
      <c r="A18" s="160" t="s">
        <v>75</v>
      </c>
      <c r="B18" s="229"/>
      <c r="C18" s="270" t="s">
        <v>83</v>
      </c>
      <c r="D18" s="271"/>
      <c r="E18" s="271"/>
      <c r="F18" s="272"/>
      <c r="G18" s="263" t="s">
        <v>17</v>
      </c>
      <c r="H18" s="264"/>
      <c r="I18" s="264"/>
      <c r="J18" s="265"/>
      <c r="K18" s="166" t="s">
        <v>55</v>
      </c>
      <c r="L18" s="266" t="s">
        <v>19</v>
      </c>
    </row>
    <row r="19" spans="1:12" ht="18" thickBot="1">
      <c r="A19" s="160">
        <v>19</v>
      </c>
      <c r="B19" s="230"/>
      <c r="C19" s="170"/>
      <c r="D19" s="174" t="s">
        <v>1</v>
      </c>
      <c r="E19" s="175" t="s">
        <v>2</v>
      </c>
      <c r="F19" s="176" t="s">
        <v>16</v>
      </c>
      <c r="G19" s="4" t="s">
        <v>1</v>
      </c>
      <c r="H19" s="5" t="s">
        <v>2</v>
      </c>
      <c r="I19" s="6" t="s">
        <v>16</v>
      </c>
      <c r="J19" s="7" t="s">
        <v>18</v>
      </c>
      <c r="K19" s="177">
        <f>SUM(K20:K34)</f>
        <v>0</v>
      </c>
      <c r="L19" s="267"/>
    </row>
    <row r="20" spans="1:12" ht="17.25" customHeight="1">
      <c r="A20" s="248">
        <v>20</v>
      </c>
      <c r="B20" s="231" t="s">
        <v>8</v>
      </c>
      <c r="C20" s="171" t="s">
        <v>79</v>
      </c>
      <c r="D20" s="178"/>
      <c r="E20" s="178"/>
      <c r="F20" s="178"/>
      <c r="G20" s="214"/>
      <c r="H20" s="214"/>
      <c r="I20" s="214"/>
      <c r="J20" s="212">
        <f>SUM(G20:I20)</f>
        <v>0</v>
      </c>
      <c r="K20" s="222"/>
      <c r="L20" s="224"/>
    </row>
    <row r="21" spans="1:12" ht="17.25" customHeight="1" thickBot="1">
      <c r="A21" s="248"/>
      <c r="B21" s="233"/>
      <c r="C21" s="172" t="s">
        <v>80</v>
      </c>
      <c r="D21" s="179"/>
      <c r="E21" s="179"/>
      <c r="F21" s="179"/>
      <c r="G21" s="249"/>
      <c r="H21" s="249"/>
      <c r="I21" s="249"/>
      <c r="J21" s="250"/>
      <c r="K21" s="251"/>
      <c r="L21" s="252"/>
    </row>
    <row r="22" spans="1:12" ht="17.25" customHeight="1">
      <c r="A22" s="248">
        <v>22</v>
      </c>
      <c r="B22" s="231" t="s">
        <v>9</v>
      </c>
      <c r="C22" s="171" t="s">
        <v>79</v>
      </c>
      <c r="D22" s="178"/>
      <c r="E22" s="178"/>
      <c r="F22" s="178"/>
      <c r="G22" s="214"/>
      <c r="H22" s="214"/>
      <c r="I22" s="214"/>
      <c r="J22" s="212">
        <f>SUM(G22:I22)</f>
        <v>0</v>
      </c>
      <c r="K22" s="222"/>
      <c r="L22" s="224"/>
    </row>
    <row r="23" spans="1:12" ht="17.25" customHeight="1" thickBot="1">
      <c r="A23" s="248"/>
      <c r="B23" s="232"/>
      <c r="C23" s="172" t="s">
        <v>80</v>
      </c>
      <c r="D23" s="180"/>
      <c r="E23" s="180"/>
      <c r="F23" s="180"/>
      <c r="G23" s="215"/>
      <c r="H23" s="215"/>
      <c r="I23" s="215"/>
      <c r="J23" s="213"/>
      <c r="K23" s="223"/>
      <c r="L23" s="225"/>
    </row>
    <row r="24" spans="1:12" ht="17.25" customHeight="1">
      <c r="A24" s="248">
        <v>24</v>
      </c>
      <c r="B24" s="231" t="s">
        <v>10</v>
      </c>
      <c r="C24" s="171" t="s">
        <v>79</v>
      </c>
      <c r="D24" s="178"/>
      <c r="E24" s="178"/>
      <c r="F24" s="178"/>
      <c r="G24" s="214"/>
      <c r="H24" s="214"/>
      <c r="I24" s="214"/>
      <c r="J24" s="212">
        <f aca="true" t="shared" si="0" ref="J24:J34">SUM(G24:I24)</f>
        <v>0</v>
      </c>
      <c r="K24" s="222"/>
      <c r="L24" s="224"/>
    </row>
    <row r="25" spans="1:12" ht="17.25" customHeight="1" thickBot="1">
      <c r="A25" s="248"/>
      <c r="B25" s="232"/>
      <c r="C25" s="172" t="s">
        <v>80</v>
      </c>
      <c r="D25" s="180"/>
      <c r="E25" s="180"/>
      <c r="F25" s="180"/>
      <c r="G25" s="215"/>
      <c r="H25" s="215"/>
      <c r="I25" s="215"/>
      <c r="J25" s="213"/>
      <c r="K25" s="223"/>
      <c r="L25" s="225"/>
    </row>
    <row r="26" spans="1:12" ht="17.25" customHeight="1">
      <c r="A26" s="248">
        <v>26</v>
      </c>
      <c r="B26" s="231" t="s">
        <v>11</v>
      </c>
      <c r="C26" s="171" t="s">
        <v>79</v>
      </c>
      <c r="D26" s="181"/>
      <c r="E26" s="178"/>
      <c r="F26" s="178"/>
      <c r="G26" s="214"/>
      <c r="H26" s="214"/>
      <c r="I26" s="214"/>
      <c r="J26" s="212">
        <f t="shared" si="0"/>
        <v>0</v>
      </c>
      <c r="K26" s="222"/>
      <c r="L26" s="224"/>
    </row>
    <row r="27" spans="1:12" ht="17.25" customHeight="1" thickBot="1">
      <c r="A27" s="248"/>
      <c r="B27" s="232"/>
      <c r="C27" s="172" t="s">
        <v>80</v>
      </c>
      <c r="D27" s="182"/>
      <c r="E27" s="180"/>
      <c r="F27" s="180"/>
      <c r="G27" s="215"/>
      <c r="H27" s="215"/>
      <c r="I27" s="215"/>
      <c r="J27" s="213"/>
      <c r="K27" s="223"/>
      <c r="L27" s="225"/>
    </row>
    <row r="28" spans="1:12" ht="17.25" customHeight="1">
      <c r="A28" s="248">
        <v>28</v>
      </c>
      <c r="B28" s="231" t="s">
        <v>12</v>
      </c>
      <c r="C28" s="171" t="s">
        <v>79</v>
      </c>
      <c r="D28" s="181"/>
      <c r="E28" s="178"/>
      <c r="F28" s="178"/>
      <c r="G28" s="214"/>
      <c r="H28" s="214"/>
      <c r="I28" s="214"/>
      <c r="J28" s="212">
        <f t="shared" si="0"/>
        <v>0</v>
      </c>
      <c r="K28" s="222"/>
      <c r="L28" s="224"/>
    </row>
    <row r="29" spans="1:12" ht="17.25" customHeight="1" thickBot="1">
      <c r="A29" s="248"/>
      <c r="B29" s="232"/>
      <c r="C29" s="172" t="s">
        <v>80</v>
      </c>
      <c r="D29" s="182"/>
      <c r="E29" s="180"/>
      <c r="F29" s="180"/>
      <c r="G29" s="215"/>
      <c r="H29" s="215"/>
      <c r="I29" s="215"/>
      <c r="J29" s="213"/>
      <c r="K29" s="223"/>
      <c r="L29" s="225"/>
    </row>
    <row r="30" spans="1:12" ht="17.25" customHeight="1">
      <c r="A30" s="248">
        <v>30</v>
      </c>
      <c r="B30" s="231" t="s">
        <v>13</v>
      </c>
      <c r="C30" s="171" t="s">
        <v>79</v>
      </c>
      <c r="D30" s="181"/>
      <c r="E30" s="178"/>
      <c r="F30" s="178"/>
      <c r="G30" s="214"/>
      <c r="H30" s="214"/>
      <c r="I30" s="214"/>
      <c r="J30" s="212">
        <f t="shared" si="0"/>
        <v>0</v>
      </c>
      <c r="K30" s="222"/>
      <c r="L30" s="224"/>
    </row>
    <row r="31" spans="1:12" ht="17.25" customHeight="1" thickBot="1">
      <c r="A31" s="248"/>
      <c r="B31" s="232"/>
      <c r="C31" s="172" t="s">
        <v>80</v>
      </c>
      <c r="D31" s="182"/>
      <c r="E31" s="180"/>
      <c r="F31" s="180"/>
      <c r="G31" s="215"/>
      <c r="H31" s="215"/>
      <c r="I31" s="215"/>
      <c r="J31" s="213"/>
      <c r="K31" s="223"/>
      <c r="L31" s="225"/>
    </row>
    <row r="32" spans="1:12" ht="17.25" customHeight="1">
      <c r="A32" s="248">
        <v>32</v>
      </c>
      <c r="B32" s="231" t="s">
        <v>14</v>
      </c>
      <c r="C32" s="171" t="s">
        <v>79</v>
      </c>
      <c r="D32" s="181"/>
      <c r="E32" s="178"/>
      <c r="F32" s="178"/>
      <c r="G32" s="214"/>
      <c r="H32" s="214"/>
      <c r="I32" s="214"/>
      <c r="J32" s="212">
        <f t="shared" si="0"/>
        <v>0</v>
      </c>
      <c r="K32" s="222"/>
      <c r="L32" s="224"/>
    </row>
    <row r="33" spans="1:12" ht="17.25" customHeight="1" thickBot="1">
      <c r="A33" s="248"/>
      <c r="B33" s="232"/>
      <c r="C33" s="172" t="s">
        <v>80</v>
      </c>
      <c r="D33" s="182"/>
      <c r="E33" s="180"/>
      <c r="F33" s="180"/>
      <c r="G33" s="215"/>
      <c r="H33" s="215"/>
      <c r="I33" s="215"/>
      <c r="J33" s="213"/>
      <c r="K33" s="223"/>
      <c r="L33" s="225"/>
    </row>
    <row r="34" spans="1:12" ht="17.25" customHeight="1">
      <c r="A34" s="248">
        <v>34</v>
      </c>
      <c r="B34" s="231" t="s">
        <v>81</v>
      </c>
      <c r="C34" s="171" t="s">
        <v>79</v>
      </c>
      <c r="D34" s="181"/>
      <c r="E34" s="178"/>
      <c r="F34" s="178"/>
      <c r="G34" s="214"/>
      <c r="H34" s="214"/>
      <c r="I34" s="214"/>
      <c r="J34" s="212">
        <f t="shared" si="0"/>
        <v>0</v>
      </c>
      <c r="K34" s="222"/>
      <c r="L34" s="224"/>
    </row>
    <row r="35" spans="1:12" ht="17.25" customHeight="1" thickBot="1">
      <c r="A35" s="248"/>
      <c r="B35" s="232"/>
      <c r="C35" s="173" t="s">
        <v>80</v>
      </c>
      <c r="D35" s="182"/>
      <c r="E35" s="180"/>
      <c r="F35" s="180"/>
      <c r="G35" s="215"/>
      <c r="H35" s="215"/>
      <c r="I35" s="215"/>
      <c r="J35" s="213"/>
      <c r="K35" s="223"/>
      <c r="L35" s="225"/>
    </row>
    <row r="36" spans="2:12" ht="18" thickBot="1">
      <c r="B36" s="19"/>
      <c r="C36" s="16"/>
      <c r="D36" s="17"/>
      <c r="E36" s="16"/>
      <c r="F36" s="16"/>
      <c r="G36" s="16"/>
      <c r="H36" s="17"/>
      <c r="I36" s="17"/>
      <c r="J36" s="20"/>
      <c r="K36" s="16"/>
      <c r="L36" s="21"/>
    </row>
    <row r="37" spans="2:12" ht="15.75" thickBot="1">
      <c r="B37" s="241" t="s">
        <v>65</v>
      </c>
      <c r="C37" s="242"/>
      <c r="D37" s="153"/>
      <c r="E37" s="16"/>
      <c r="F37" s="143" t="s">
        <v>66</v>
      </c>
      <c r="G37" s="154"/>
      <c r="H37" s="17"/>
      <c r="I37" s="239" t="s">
        <v>67</v>
      </c>
      <c r="J37" s="240"/>
      <c r="K37" s="155"/>
      <c r="L37" s="21"/>
    </row>
    <row r="38" spans="2:12" ht="14.25" thickBot="1">
      <c r="B38" s="89"/>
      <c r="C38" s="15"/>
      <c r="D38" s="14"/>
      <c r="E38" s="14"/>
      <c r="F38" s="14"/>
      <c r="G38" s="15"/>
      <c r="H38" s="14"/>
      <c r="I38" s="14"/>
      <c r="J38" s="14"/>
      <c r="K38" s="14"/>
      <c r="L38" s="22"/>
    </row>
    <row r="39" spans="3:13" s="2" customFormat="1" ht="22.5" customHeight="1" thickBot="1">
      <c r="C39" s="13"/>
      <c r="D39" s="13"/>
      <c r="E39" s="13"/>
      <c r="F39" s="13"/>
      <c r="G39" s="13"/>
      <c r="H39" s="13"/>
      <c r="I39" s="13"/>
      <c r="J39" s="13"/>
      <c r="K39" s="54"/>
      <c r="M39" s="157"/>
    </row>
    <row r="40" spans="2:13" s="2" customFormat="1" ht="20.25" customHeight="1" thickBot="1">
      <c r="B40" s="234" t="s">
        <v>26</v>
      </c>
      <c r="C40" s="235"/>
      <c r="D40" s="235"/>
      <c r="E40" s="235"/>
      <c r="F40" s="235"/>
      <c r="G40" s="235"/>
      <c r="H40" s="235"/>
      <c r="I40" s="235"/>
      <c r="J40" s="235"/>
      <c r="K40" s="236"/>
      <c r="M40" s="157"/>
    </row>
    <row r="41" spans="2:13" s="42" customFormat="1" ht="10.5" customHeight="1">
      <c r="B41" s="55"/>
      <c r="C41" s="41"/>
      <c r="D41" s="41"/>
      <c r="E41" s="41"/>
      <c r="F41" s="41"/>
      <c r="G41" s="41"/>
      <c r="H41" s="41"/>
      <c r="I41" s="41"/>
      <c r="J41" s="41"/>
      <c r="K41" s="56"/>
      <c r="M41" s="161"/>
    </row>
    <row r="42" spans="2:13" s="2" customFormat="1" ht="21" thickBot="1">
      <c r="B42" s="138"/>
      <c r="C42" s="139"/>
      <c r="D42" s="140"/>
      <c r="E42" s="141"/>
      <c r="F42" s="34"/>
      <c r="G42" s="156"/>
      <c r="H42" s="156"/>
      <c r="I42" s="141"/>
      <c r="J42" s="139"/>
      <c r="K42" s="142"/>
      <c r="M42" s="157"/>
    </row>
    <row r="43" spans="2:13" s="2" customFormat="1" ht="102" customHeight="1" thickBot="1" thickTop="1">
      <c r="B43" s="226" t="s">
        <v>73</v>
      </c>
      <c r="C43" s="227"/>
      <c r="D43" s="227"/>
      <c r="E43" s="227"/>
      <c r="F43" s="228"/>
      <c r="G43" s="148"/>
      <c r="H43" s="245" t="s">
        <v>74</v>
      </c>
      <c r="I43" s="246"/>
      <c r="J43" s="246"/>
      <c r="K43" s="247"/>
      <c r="M43" s="157"/>
    </row>
    <row r="44" spans="2:13" s="2" customFormat="1" ht="16.5" thickBot="1" thickTop="1">
      <c r="B44" s="150"/>
      <c r="C44" s="151"/>
      <c r="D44" s="151"/>
      <c r="E44" s="151"/>
      <c r="F44" s="148"/>
      <c r="G44" s="148"/>
      <c r="H44" s="148"/>
      <c r="I44" s="148"/>
      <c r="J44" s="148"/>
      <c r="K44" s="149"/>
      <c r="M44" s="157"/>
    </row>
    <row r="45" spans="2:13" s="2" customFormat="1" ht="47.25">
      <c r="B45" s="118"/>
      <c r="C45" s="117" t="s">
        <v>44</v>
      </c>
      <c r="D45" s="94"/>
      <c r="E45" s="128" t="s">
        <v>59</v>
      </c>
      <c r="F45" s="129" t="s">
        <v>51</v>
      </c>
      <c r="G45" s="129" t="s">
        <v>61</v>
      </c>
      <c r="H45" s="129" t="s">
        <v>60</v>
      </c>
      <c r="I45" s="130" t="s">
        <v>41</v>
      </c>
      <c r="J45" s="130" t="s">
        <v>57</v>
      </c>
      <c r="K45" s="131" t="s">
        <v>58</v>
      </c>
      <c r="M45" s="157"/>
    </row>
    <row r="46" spans="2:13" s="2" customFormat="1" ht="18">
      <c r="B46" s="10" t="s">
        <v>1</v>
      </c>
      <c r="C46" s="137"/>
      <c r="D46" s="95"/>
      <c r="E46" s="115" t="e">
        <f>J82+J102+J142+J123+J161+J181+J200+J219</f>
        <v>#DIV/0!</v>
      </c>
      <c r="F46" s="125" t="e">
        <f>ROUND(E46*4,0)/4</f>
        <v>#DIV/0!</v>
      </c>
      <c r="G46" s="96" t="e">
        <f>F88*$K$20+F108*$K$22+F129*$K$24+F148*$K$26+F167*$K$28+F187*$K$30+F206*$K$32+F225*$K$34</f>
        <v>#DIV/0!</v>
      </c>
      <c r="H46" s="112" t="e">
        <f>G46/F46</f>
        <v>#DIV/0!</v>
      </c>
      <c r="I46" s="112" t="e">
        <f>D88*$K$20+D108*$K$22+D129*$K$24+D148*$K$26+D167*$K$28+D187*$K$30+D206*$K$32+D225*$K$34</f>
        <v>#DIV/0!</v>
      </c>
      <c r="J46" s="114" t="e">
        <f>$K$51/F46</f>
        <v>#DIV/0!</v>
      </c>
      <c r="K46" s="116" t="e">
        <f>G51/F46</f>
        <v>#DIV/0!</v>
      </c>
      <c r="M46" s="157"/>
    </row>
    <row r="47" spans="2:13" s="2" customFormat="1" ht="18">
      <c r="B47" s="10" t="s">
        <v>2</v>
      </c>
      <c r="C47" s="137"/>
      <c r="D47" s="95"/>
      <c r="E47" s="115" t="e">
        <f>J83+J103+J143+J124+J162+J182+J201+J220</f>
        <v>#DIV/0!</v>
      </c>
      <c r="F47" s="125" t="e">
        <f>ROUND(E47*4,0)/4</f>
        <v>#DIV/0!</v>
      </c>
      <c r="G47" s="96" t="e">
        <f>F89*$K$20+F109*$K$22+F130*$K$24+F149*$K$26+F168*$K$28+F188*$K$30+F207*$K$32+F226*$K$34</f>
        <v>#DIV/0!</v>
      </c>
      <c r="H47" s="112" t="e">
        <f>G47/F47</f>
        <v>#DIV/0!</v>
      </c>
      <c r="I47" s="112" t="e">
        <f>D89*$K$20+D109*$K$22+D130*$K$24+D149*$K$26+D168*$K$28+D188*$K$30+D207*$K$32+D226*$K$34</f>
        <v>#DIV/0!</v>
      </c>
      <c r="J47" s="114" t="e">
        <f>$K$51/F47</f>
        <v>#DIV/0!</v>
      </c>
      <c r="K47" s="116" t="e">
        <f>G51/F47</f>
        <v>#DIV/0!</v>
      </c>
      <c r="M47" s="157"/>
    </row>
    <row r="48" spans="2:13" s="2" customFormat="1" ht="18" thickBot="1">
      <c r="B48" s="10" t="s">
        <v>52</v>
      </c>
      <c r="C48" s="137"/>
      <c r="D48" s="95"/>
      <c r="E48" s="123" t="e">
        <f>J84+J104+J144+J125+J163+J183+J202+J221</f>
        <v>#DIV/0!</v>
      </c>
      <c r="F48" s="126" t="e">
        <f>ROUND(E48*4,0)/4</f>
        <v>#DIV/0!</v>
      </c>
      <c r="G48" s="97" t="e">
        <f>F90*$K$20+F110*$K$22+F131*$K$24+F150*$K$26+F169*$K$28+F189*$K$30+F208*$K$32+F227*$K$34</f>
        <v>#DIV/0!</v>
      </c>
      <c r="H48" s="113" t="e">
        <f>G48/F48</f>
        <v>#DIV/0!</v>
      </c>
      <c r="I48" s="113" t="e">
        <f>D90*$K$20+D110*$K$22+D131*$K$24+D150*$K$26+D169*$K$28+D189*$K$30+D208*$K$32+D227*$K$34</f>
        <v>#DIV/0!</v>
      </c>
      <c r="J48" s="133" t="e">
        <f>$K$51/F48</f>
        <v>#DIV/0!</v>
      </c>
      <c r="K48" s="124" t="e">
        <f>G51/F48</f>
        <v>#DIV/0!</v>
      </c>
      <c r="M48" s="157"/>
    </row>
    <row r="49" spans="2:13" s="2" customFormat="1" ht="16.5" thickBot="1" thickTop="1">
      <c r="B49" s="88" t="s">
        <v>53</v>
      </c>
      <c r="C49" s="98">
        <f>(C46*C74)+(C47*D74)+(C48*E74)</f>
        <v>0</v>
      </c>
      <c r="D49" s="99"/>
      <c r="E49" s="119" t="s">
        <v>54</v>
      </c>
      <c r="F49" s="120" t="s">
        <v>54</v>
      </c>
      <c r="G49" s="121" t="e">
        <f>G91*$K$20+G111*$K$22+G132*$K$24+G151*$K$26+G170*$K$28+G190*$K$30+G209*$K$32+G228*$K$34</f>
        <v>#DIV/0!</v>
      </c>
      <c r="H49" s="122" t="e">
        <f>H46*C74+H47*D74+H48*E74</f>
        <v>#DIV/0!</v>
      </c>
      <c r="I49" s="122" t="e">
        <f>I46*C74+I47*D74+I48*E74</f>
        <v>#DIV/0!</v>
      </c>
      <c r="J49" s="132" t="e">
        <f>J46*C74+J47*D74+J48*E74</f>
        <v>#DIV/0!</v>
      </c>
      <c r="K49" s="127" t="e">
        <f>K46*C74+K47*D74+K48*E74</f>
        <v>#DIV/0!</v>
      </c>
      <c r="M49" s="157"/>
    </row>
    <row r="50" spans="2:13" s="2" customFormat="1" ht="14.25" thickBot="1">
      <c r="B50" s="53"/>
      <c r="C50" s="34"/>
      <c r="D50" s="34"/>
      <c r="E50" s="34"/>
      <c r="F50" s="34"/>
      <c r="G50" s="34"/>
      <c r="H50" s="34"/>
      <c r="I50" s="34"/>
      <c r="J50" s="34"/>
      <c r="K50" s="18"/>
      <c r="M50" s="157"/>
    </row>
    <row r="51" spans="2:13" s="2" customFormat="1" ht="18" thickBot="1">
      <c r="B51" s="53"/>
      <c r="C51" s="34"/>
      <c r="D51" s="34"/>
      <c r="E51" s="220" t="s">
        <v>47</v>
      </c>
      <c r="F51" s="221"/>
      <c r="G51" s="144" t="e">
        <f>K37/D37</f>
        <v>#DIV/0!</v>
      </c>
      <c r="H51" s="34"/>
      <c r="I51" s="243" t="s">
        <v>43</v>
      </c>
      <c r="J51" s="244"/>
      <c r="K51" s="144" t="e">
        <f>G37/D37</f>
        <v>#DIV/0!</v>
      </c>
      <c r="M51" s="157"/>
    </row>
    <row r="52" spans="2:13" s="2" customFormat="1" ht="14.25">
      <c r="B52" s="53"/>
      <c r="C52" s="34"/>
      <c r="D52" s="34"/>
      <c r="E52" s="34"/>
      <c r="F52" s="34"/>
      <c r="G52" s="34"/>
      <c r="H52" s="34"/>
      <c r="I52" s="34"/>
      <c r="J52" s="34"/>
      <c r="K52" s="18"/>
      <c r="M52" s="157"/>
    </row>
    <row r="53" spans="2:13" s="2" customFormat="1" ht="14.25" thickBot="1">
      <c r="B53" s="53"/>
      <c r="C53" s="34"/>
      <c r="D53" s="34"/>
      <c r="E53" s="34"/>
      <c r="F53" s="34"/>
      <c r="G53" s="34"/>
      <c r="H53" s="34"/>
      <c r="I53" s="34"/>
      <c r="J53" s="34"/>
      <c r="K53" s="18"/>
      <c r="M53" s="157"/>
    </row>
    <row r="54" spans="2:13" s="2" customFormat="1" ht="49.5" customHeight="1" thickBot="1" thickTop="1">
      <c r="B54" s="217" t="s">
        <v>90</v>
      </c>
      <c r="C54" s="218"/>
      <c r="D54" s="218"/>
      <c r="E54" s="218"/>
      <c r="F54" s="218"/>
      <c r="G54" s="218"/>
      <c r="H54" s="218"/>
      <c r="I54" s="218"/>
      <c r="J54" s="218"/>
      <c r="K54" s="219"/>
      <c r="M54" s="157"/>
    </row>
    <row r="55" spans="2:13" s="2" customFormat="1" ht="15" thickBot="1" thickTop="1">
      <c r="B55" s="145"/>
      <c r="C55" s="146"/>
      <c r="D55" s="146"/>
      <c r="E55" s="146"/>
      <c r="F55" s="146"/>
      <c r="G55" s="146"/>
      <c r="H55" s="146"/>
      <c r="I55" s="146"/>
      <c r="J55" s="146"/>
      <c r="K55" s="147"/>
      <c r="M55" s="157"/>
    </row>
    <row r="56" spans="2:13" s="2" customFormat="1" ht="63" customHeight="1">
      <c r="B56" s="152"/>
      <c r="C56" s="136" t="s">
        <v>62</v>
      </c>
      <c r="D56" s="34"/>
      <c r="E56" s="34"/>
      <c r="F56" s="34"/>
      <c r="G56" s="129" t="s">
        <v>61</v>
      </c>
      <c r="H56" s="129" t="s">
        <v>60</v>
      </c>
      <c r="I56" s="130" t="s">
        <v>41</v>
      </c>
      <c r="J56" s="130" t="s">
        <v>57</v>
      </c>
      <c r="K56" s="131" t="s">
        <v>58</v>
      </c>
      <c r="M56" s="157"/>
    </row>
    <row r="57" spans="2:13" s="2" customFormat="1" ht="22.5" customHeight="1">
      <c r="B57" s="10" t="s">
        <v>1</v>
      </c>
      <c r="C57" s="90"/>
      <c r="D57" s="34"/>
      <c r="E57" s="34"/>
      <c r="F57" s="34"/>
      <c r="G57" s="96" t="e">
        <f>F94*$K$20+F114*$K$22+F135*$K$24+F154*$K$26+F173*$K$28+F193*$K$30+F212*$K$32+F231*$K$34</f>
        <v>#DIV/0!</v>
      </c>
      <c r="H57" s="112" t="e">
        <f>G57/C57</f>
        <v>#DIV/0!</v>
      </c>
      <c r="I57" s="112" t="e">
        <f>D94*$K$20+D114*$K$22+D135*$K$24+D154*$K$26+D173*$K$28+D193*$K$30+D212*$K$32+D231*$K$34</f>
        <v>#DIV/0!</v>
      </c>
      <c r="J57" s="114" t="e">
        <f>$K$51/C57</f>
        <v>#DIV/0!</v>
      </c>
      <c r="K57" s="116" t="e">
        <f>$G$51/C57</f>
        <v>#DIV/0!</v>
      </c>
      <c r="M57" s="157"/>
    </row>
    <row r="58" spans="2:13" s="2" customFormat="1" ht="22.5" customHeight="1">
      <c r="B58" s="10" t="s">
        <v>2</v>
      </c>
      <c r="C58" s="90"/>
      <c r="D58" s="34"/>
      <c r="E58" s="34"/>
      <c r="F58" s="34"/>
      <c r="G58" s="96" t="e">
        <f>F95*$K$20+F115*$K$22+F136*$K$24+F155*$K$26+F174*$K$28+F194*$K$30+F213*$K$32+F232*$K$34</f>
        <v>#DIV/0!</v>
      </c>
      <c r="H58" s="112" t="e">
        <f>G58/C58</f>
        <v>#DIV/0!</v>
      </c>
      <c r="I58" s="112" t="e">
        <f>D95*$K$20+D115*$K$22+D136*$K$24+D155*$K$26+D174*$K$28+D194*$K$30+D213*$K$32+D232*$K$34</f>
        <v>#DIV/0!</v>
      </c>
      <c r="J58" s="114" t="e">
        <f>$K$51/C58</f>
        <v>#DIV/0!</v>
      </c>
      <c r="K58" s="116" t="e">
        <f>$G$51/C58</f>
        <v>#DIV/0!</v>
      </c>
      <c r="M58" s="157"/>
    </row>
    <row r="59" spans="2:13" s="2" customFormat="1" ht="22.5" customHeight="1" thickBot="1">
      <c r="B59" s="189" t="s">
        <v>52</v>
      </c>
      <c r="C59" s="197"/>
      <c r="D59" s="34"/>
      <c r="E59" s="34"/>
      <c r="F59" s="34"/>
      <c r="G59" s="97" t="e">
        <f>F96*$K$20+F116*$K$22+F137*$K$24+F156*$K$26+F175*$K$28+F195*$K$30+F214*$K$32+F233*$K$34</f>
        <v>#DIV/0!</v>
      </c>
      <c r="H59" s="113" t="e">
        <f>G59/C59</f>
        <v>#DIV/0!</v>
      </c>
      <c r="I59" s="113" t="e">
        <f>D96*$K$20+D116*$K$22+D137*$K$24+D156*$K$26+D175*$K$28+D195*$K$30+D214*$K$32+D233*$K$34</f>
        <v>#DIV/0!</v>
      </c>
      <c r="J59" s="133" t="e">
        <f>$K$51/C59</f>
        <v>#DIV/0!</v>
      </c>
      <c r="K59" s="124" t="e">
        <f>$G$51/C59</f>
        <v>#DIV/0!</v>
      </c>
      <c r="M59" s="157"/>
    </row>
    <row r="60" spans="2:13" s="2" customFormat="1" ht="22.5" customHeight="1" thickBot="1">
      <c r="B60" s="63"/>
      <c r="C60" s="196"/>
      <c r="D60" s="34"/>
      <c r="E60" s="34"/>
      <c r="F60" s="34"/>
      <c r="G60" s="121" t="e">
        <f>G97*$K$20+G117*$K$22+G138*$K$24+G157*$K$26+G176*$K$28+G196*$K$30+G215*$K$32+G234*$K$34</f>
        <v>#DIV/0!</v>
      </c>
      <c r="H60" s="122" t="e">
        <f>H57*C74+H58*D74+H59*E74</f>
        <v>#DIV/0!</v>
      </c>
      <c r="I60" s="122" t="e">
        <f>I57*C74+I58*D74+I59*E74</f>
        <v>#DIV/0!</v>
      </c>
      <c r="J60" s="132" t="e">
        <f>J57*C74+J58*D74+J59*E74</f>
        <v>#DIV/0!</v>
      </c>
      <c r="K60" s="127" t="e">
        <f>K57*C74+K58*D74+K59*E74</f>
        <v>#DIV/0!</v>
      </c>
      <c r="M60" s="157"/>
    </row>
    <row r="61" spans="2:13" s="2" customFormat="1" ht="22.5" customHeight="1">
      <c r="B61" s="53"/>
      <c r="C61" s="34"/>
      <c r="D61" s="34"/>
      <c r="E61" s="34"/>
      <c r="F61" s="34"/>
      <c r="G61" s="34"/>
      <c r="H61" s="34"/>
      <c r="I61" s="34"/>
      <c r="J61" s="34"/>
      <c r="K61" s="18"/>
      <c r="M61" s="157"/>
    </row>
    <row r="62" spans="2:13" s="2" customFormat="1" ht="22.5" customHeight="1">
      <c r="B62" s="209" t="s">
        <v>89</v>
      </c>
      <c r="C62" s="210"/>
      <c r="D62" s="210"/>
      <c r="E62" s="210"/>
      <c r="F62" s="210"/>
      <c r="G62" s="210"/>
      <c r="H62" s="210"/>
      <c r="I62" s="210"/>
      <c r="J62" s="210"/>
      <c r="K62" s="211"/>
      <c r="M62" s="157"/>
    </row>
    <row r="63" spans="2:13" s="2" customFormat="1" ht="22.5" customHeight="1" thickBot="1">
      <c r="B63" s="237"/>
      <c r="C63" s="238"/>
      <c r="D63" s="34"/>
      <c r="E63" s="34"/>
      <c r="F63" s="34"/>
      <c r="G63" s="34"/>
      <c r="H63" s="34"/>
      <c r="I63" s="34"/>
      <c r="J63" s="34"/>
      <c r="K63" s="18"/>
      <c r="M63" s="157"/>
    </row>
    <row r="64" spans="2:11" ht="23.25">
      <c r="B64" s="206" t="s">
        <v>63</v>
      </c>
      <c r="C64" s="207"/>
      <c r="D64" s="207"/>
      <c r="E64" s="208"/>
      <c r="F64" s="16"/>
      <c r="G64" s="16"/>
      <c r="H64" s="206" t="s">
        <v>88</v>
      </c>
      <c r="I64" s="207"/>
      <c r="J64" s="207"/>
      <c r="K64" s="208"/>
    </row>
    <row r="65" spans="2:11" ht="15.75" thickBot="1">
      <c r="B65" s="109">
        <f>SUM(C74:E74)</f>
        <v>0</v>
      </c>
      <c r="C65" s="100" t="s">
        <v>1</v>
      </c>
      <c r="D65" s="101" t="s">
        <v>2</v>
      </c>
      <c r="E65" s="102" t="s">
        <v>16</v>
      </c>
      <c r="F65" s="16"/>
      <c r="G65" s="16"/>
      <c r="H65" s="109"/>
      <c r="I65" s="100" t="s">
        <v>1</v>
      </c>
      <c r="J65" s="101" t="s">
        <v>2</v>
      </c>
      <c r="K65" s="102" t="s">
        <v>16</v>
      </c>
    </row>
    <row r="66" spans="2:11" ht="18.75" customHeight="1">
      <c r="B66" s="9" t="s">
        <v>8</v>
      </c>
      <c r="C66" s="103">
        <f>G20*K20</f>
        <v>0</v>
      </c>
      <c r="D66" s="103">
        <f>H20*K20</f>
        <v>0</v>
      </c>
      <c r="E66" s="104">
        <f>I20*K20</f>
        <v>0</v>
      </c>
      <c r="F66" s="16"/>
      <c r="G66" s="16"/>
      <c r="H66" s="9" t="s">
        <v>8</v>
      </c>
      <c r="I66" s="190" t="e">
        <f>F88</f>
        <v>#DIV/0!</v>
      </c>
      <c r="J66" s="190" t="e">
        <f>F89</f>
        <v>#DIV/0!</v>
      </c>
      <c r="K66" s="191" t="e">
        <f>F90</f>
        <v>#DIV/0!</v>
      </c>
    </row>
    <row r="67" spans="2:11" ht="18.75" customHeight="1">
      <c r="B67" s="10" t="s">
        <v>9</v>
      </c>
      <c r="C67" s="105">
        <f>G22*K22</f>
        <v>0</v>
      </c>
      <c r="D67" s="105">
        <f>H22*K22</f>
        <v>0</v>
      </c>
      <c r="E67" s="106">
        <f>I22*K22</f>
        <v>0</v>
      </c>
      <c r="F67" s="16"/>
      <c r="G67" s="16"/>
      <c r="H67" s="10" t="s">
        <v>9</v>
      </c>
      <c r="I67" s="192" t="e">
        <f>F108</f>
        <v>#DIV/0!</v>
      </c>
      <c r="J67" s="192" t="e">
        <f>F109</f>
        <v>#DIV/0!</v>
      </c>
      <c r="K67" s="193" t="e">
        <f>F110</f>
        <v>#DIV/0!</v>
      </c>
    </row>
    <row r="68" spans="2:11" ht="18.75" customHeight="1">
      <c r="B68" s="10" t="s">
        <v>10</v>
      </c>
      <c r="C68" s="105">
        <f>G24*K24</f>
        <v>0</v>
      </c>
      <c r="D68" s="105">
        <f>H24*K24</f>
        <v>0</v>
      </c>
      <c r="E68" s="106">
        <f>I24*K24</f>
        <v>0</v>
      </c>
      <c r="F68" s="16"/>
      <c r="G68" s="16"/>
      <c r="H68" s="10" t="s">
        <v>10</v>
      </c>
      <c r="I68" s="192" t="e">
        <f>F129</f>
        <v>#DIV/0!</v>
      </c>
      <c r="J68" s="192" t="e">
        <f>F130</f>
        <v>#DIV/0!</v>
      </c>
      <c r="K68" s="193" t="e">
        <f>F131</f>
        <v>#DIV/0!</v>
      </c>
    </row>
    <row r="69" spans="2:11" ht="18.75" customHeight="1">
      <c r="B69" s="10" t="s">
        <v>11</v>
      </c>
      <c r="C69" s="105">
        <f>G26*K26</f>
        <v>0</v>
      </c>
      <c r="D69" s="105">
        <f>H26*K26</f>
        <v>0</v>
      </c>
      <c r="E69" s="106">
        <f>I26*K26</f>
        <v>0</v>
      </c>
      <c r="F69" s="16"/>
      <c r="G69" s="16"/>
      <c r="H69" s="10" t="s">
        <v>11</v>
      </c>
      <c r="I69" s="192" t="e">
        <f>F148</f>
        <v>#DIV/0!</v>
      </c>
      <c r="J69" s="192" t="e">
        <f>F149</f>
        <v>#DIV/0!</v>
      </c>
      <c r="K69" s="193" t="e">
        <f>F150</f>
        <v>#DIV/0!</v>
      </c>
    </row>
    <row r="70" spans="2:11" ht="18.75" customHeight="1">
      <c r="B70" s="10" t="s">
        <v>12</v>
      </c>
      <c r="C70" s="105">
        <f>G28*K28</f>
        <v>0</v>
      </c>
      <c r="D70" s="105">
        <f>H28*K28</f>
        <v>0</v>
      </c>
      <c r="E70" s="106">
        <f>I28*K28</f>
        <v>0</v>
      </c>
      <c r="F70" s="16"/>
      <c r="G70" s="16"/>
      <c r="H70" s="10" t="s">
        <v>12</v>
      </c>
      <c r="I70" s="192" t="e">
        <f>F167</f>
        <v>#DIV/0!</v>
      </c>
      <c r="J70" s="192" t="e">
        <f>F168</f>
        <v>#DIV/0!</v>
      </c>
      <c r="K70" s="193" t="e">
        <f>F169</f>
        <v>#DIV/0!</v>
      </c>
    </row>
    <row r="71" spans="2:11" ht="18.75" customHeight="1">
      <c r="B71" s="10" t="s">
        <v>13</v>
      </c>
      <c r="C71" s="105">
        <f>G30*K30</f>
        <v>0</v>
      </c>
      <c r="D71" s="105">
        <f>H30*K30</f>
        <v>0</v>
      </c>
      <c r="E71" s="106">
        <f>I30*K30</f>
        <v>0</v>
      </c>
      <c r="F71" s="16"/>
      <c r="G71" s="16"/>
      <c r="H71" s="10" t="s">
        <v>13</v>
      </c>
      <c r="I71" s="192" t="e">
        <f>F187</f>
        <v>#DIV/0!</v>
      </c>
      <c r="J71" s="192" t="e">
        <f>F188</f>
        <v>#DIV/0!</v>
      </c>
      <c r="K71" s="193" t="e">
        <f>F189</f>
        <v>#DIV/0!</v>
      </c>
    </row>
    <row r="72" spans="2:11" ht="18.75" customHeight="1">
      <c r="B72" s="10" t="s">
        <v>14</v>
      </c>
      <c r="C72" s="105">
        <f>G32*K32</f>
        <v>0</v>
      </c>
      <c r="D72" s="105">
        <f>H32*K32</f>
        <v>0</v>
      </c>
      <c r="E72" s="106">
        <f>I32*K32</f>
        <v>0</v>
      </c>
      <c r="F72" s="16"/>
      <c r="G72" s="16"/>
      <c r="H72" s="10" t="s">
        <v>14</v>
      </c>
      <c r="I72" s="192" t="e">
        <f>F206</f>
        <v>#DIV/0!</v>
      </c>
      <c r="J72" s="192" t="e">
        <f>F207</f>
        <v>#DIV/0!</v>
      </c>
      <c r="K72" s="193" t="e">
        <f>F208</f>
        <v>#DIV/0!</v>
      </c>
    </row>
    <row r="73" spans="2:11" ht="18.75" customHeight="1" thickBot="1">
      <c r="B73" s="64" t="s">
        <v>15</v>
      </c>
      <c r="C73" s="107">
        <f>G34*K34</f>
        <v>0</v>
      </c>
      <c r="D73" s="107">
        <f>H34*K34</f>
        <v>0</v>
      </c>
      <c r="E73" s="108">
        <f>I34*K34</f>
        <v>0</v>
      </c>
      <c r="F73" s="16"/>
      <c r="G73" s="16"/>
      <c r="H73" s="189" t="s">
        <v>15</v>
      </c>
      <c r="I73" s="194" t="e">
        <f>F225</f>
        <v>#DIV/0!</v>
      </c>
      <c r="J73" s="194" t="e">
        <f>F226</f>
        <v>#DIV/0!</v>
      </c>
      <c r="K73" s="195" t="e">
        <f>F227</f>
        <v>#DIV/0!</v>
      </c>
    </row>
    <row r="74" spans="2:11" ht="18.75" customHeight="1" thickBot="1" thickTop="1">
      <c r="B74" s="65" t="s">
        <v>39</v>
      </c>
      <c r="C74" s="66">
        <f>SUM(C66:C73)</f>
        <v>0</v>
      </c>
      <c r="D74" s="66">
        <f>SUM(D66:D73)</f>
        <v>0</v>
      </c>
      <c r="E74" s="67">
        <f>SUM(E66:E73)</f>
        <v>0</v>
      </c>
      <c r="F74" s="16"/>
      <c r="G74" s="187"/>
      <c r="H74" s="188"/>
      <c r="I74" s="188"/>
      <c r="J74" s="188"/>
      <c r="K74" s="91"/>
    </row>
    <row r="75" spans="2:11" ht="18.75" customHeight="1" thickBot="1">
      <c r="B75" s="89"/>
      <c r="C75" s="15"/>
      <c r="D75" s="92"/>
      <c r="E75" s="93"/>
      <c r="F75" s="14"/>
      <c r="G75" s="15"/>
      <c r="H75" s="14"/>
      <c r="I75" s="14"/>
      <c r="J75" s="14"/>
      <c r="K75" s="59"/>
    </row>
    <row r="76" spans="5:10" ht="21">
      <c r="E76" s="11"/>
      <c r="F76" s="12"/>
      <c r="I76" s="1"/>
      <c r="J76" s="8"/>
    </row>
    <row r="77" spans="5:10" ht="21">
      <c r="E77" s="11"/>
      <c r="F77" s="12"/>
      <c r="I77" s="1"/>
      <c r="J77" s="8"/>
    </row>
    <row r="78" spans="2:11" ht="21">
      <c r="B78" s="216" t="s">
        <v>27</v>
      </c>
      <c r="C78" s="216"/>
      <c r="D78" s="216"/>
      <c r="E78" s="216"/>
      <c r="F78" s="216"/>
      <c r="G78" s="216"/>
      <c r="H78" s="216"/>
      <c r="I78" s="216"/>
      <c r="J78" s="216"/>
      <c r="K78" s="216"/>
    </row>
    <row r="79" spans="2:13" s="2" customFormat="1" ht="21" thickBot="1">
      <c r="B79" s="110"/>
      <c r="C79" s="110"/>
      <c r="D79" s="110"/>
      <c r="E79" s="110"/>
      <c r="F79" s="110"/>
      <c r="G79" s="110"/>
      <c r="H79" s="110"/>
      <c r="I79" s="110"/>
      <c r="J79" s="110"/>
      <c r="K79" s="110"/>
      <c r="M79" s="157"/>
    </row>
    <row r="80" spans="2:13" s="2" customFormat="1" ht="23.25" thickBot="1">
      <c r="B80" s="203" t="s">
        <v>8</v>
      </c>
      <c r="C80" s="204"/>
      <c r="D80" s="204"/>
      <c r="E80" s="204"/>
      <c r="F80" s="204"/>
      <c r="G80" s="204"/>
      <c r="H80" s="204"/>
      <c r="I80" s="204"/>
      <c r="J80" s="205"/>
      <c r="K80" s="82"/>
      <c r="M80" s="157"/>
    </row>
    <row r="81" spans="2:13" s="51" customFormat="1" ht="42.75">
      <c r="B81" s="80"/>
      <c r="C81" s="68" t="s">
        <v>7</v>
      </c>
      <c r="D81" s="69" t="s">
        <v>3</v>
      </c>
      <c r="E81" s="69" t="s">
        <v>4</v>
      </c>
      <c r="F81" s="69" t="s">
        <v>56</v>
      </c>
      <c r="G81" s="70" t="s">
        <v>46</v>
      </c>
      <c r="H81" s="70" t="s">
        <v>48</v>
      </c>
      <c r="I81" s="70" t="s">
        <v>49</v>
      </c>
      <c r="J81" s="81" t="s">
        <v>50</v>
      </c>
      <c r="K81" s="167" t="s">
        <v>45</v>
      </c>
      <c r="M81" s="162"/>
    </row>
    <row r="82" spans="2:11" ht="15.75">
      <c r="B82" s="26" t="s">
        <v>1</v>
      </c>
      <c r="C82" s="27">
        <f>G20</f>
        <v>0</v>
      </c>
      <c r="D82" s="28">
        <f>D20</f>
        <v>0</v>
      </c>
      <c r="E82" s="29" t="e">
        <f>D82/D21</f>
        <v>#DIV/0!</v>
      </c>
      <c r="F82" s="29" t="e">
        <f>E82+L20</f>
        <v>#DIV/0!</v>
      </c>
      <c r="G82" s="45" t="e">
        <f>F82+$K$51</f>
        <v>#DIV/0!</v>
      </c>
      <c r="H82" s="45" t="e">
        <f>G82+$G$51</f>
        <v>#DIV/0!</v>
      </c>
      <c r="I82" s="60" t="e">
        <f>H82/$K$82</f>
        <v>#DIV/0!</v>
      </c>
      <c r="J82" s="134" t="e">
        <f>I82*K20</f>
        <v>#DIV/0!</v>
      </c>
      <c r="K82" s="168">
        <f>1-C46</f>
        <v>1</v>
      </c>
    </row>
    <row r="83" spans="2:11" ht="15.75">
      <c r="B83" s="26" t="s">
        <v>2</v>
      </c>
      <c r="C83" s="27">
        <f>H20</f>
        <v>0</v>
      </c>
      <c r="D83" s="28">
        <f>E20</f>
        <v>0</v>
      </c>
      <c r="E83" s="29" t="e">
        <f>D83/E21</f>
        <v>#DIV/0!</v>
      </c>
      <c r="F83" s="29" t="e">
        <f>E83+L20</f>
        <v>#DIV/0!</v>
      </c>
      <c r="G83" s="45" t="e">
        <f>F83+$K$51</f>
        <v>#DIV/0!</v>
      </c>
      <c r="H83" s="45" t="e">
        <f>G83+$G$51</f>
        <v>#DIV/0!</v>
      </c>
      <c r="I83" s="60" t="e">
        <f>H83/$K$83</f>
        <v>#DIV/0!</v>
      </c>
      <c r="J83" s="134" t="e">
        <f>I83*K20</f>
        <v>#DIV/0!</v>
      </c>
      <c r="K83" s="168">
        <f>1-C47</f>
        <v>1</v>
      </c>
    </row>
    <row r="84" spans="2:11" ht="15.75">
      <c r="B84" s="26" t="s">
        <v>16</v>
      </c>
      <c r="C84" s="27">
        <f>I20</f>
        <v>0</v>
      </c>
      <c r="D84" s="28">
        <f>F20</f>
        <v>0</v>
      </c>
      <c r="E84" s="29" t="e">
        <f>D84/F21</f>
        <v>#DIV/0!</v>
      </c>
      <c r="F84" s="29" t="e">
        <f>E84+L20</f>
        <v>#DIV/0!</v>
      </c>
      <c r="G84" s="45" t="e">
        <f>F84+$K$51</f>
        <v>#DIV/0!</v>
      </c>
      <c r="H84" s="45" t="e">
        <f>G84+$G$51</f>
        <v>#DIV/0!</v>
      </c>
      <c r="I84" s="60" t="e">
        <f>H84/$K$84</f>
        <v>#DIV/0!</v>
      </c>
      <c r="J84" s="134" t="e">
        <f>I84*K20</f>
        <v>#DIV/0!</v>
      </c>
      <c r="K84" s="168">
        <f>1-C48</f>
        <v>1</v>
      </c>
    </row>
    <row r="85" spans="2:11" ht="15.75" thickBot="1">
      <c r="B85" s="26" t="s">
        <v>39</v>
      </c>
      <c r="C85" s="16"/>
      <c r="D85" s="75"/>
      <c r="E85" s="76"/>
      <c r="F85" s="16"/>
      <c r="G85" s="16"/>
      <c r="H85" s="16"/>
      <c r="I85" s="16"/>
      <c r="J85" s="21"/>
      <c r="K85" s="169"/>
    </row>
    <row r="86" spans="2:10" ht="14.25">
      <c r="B86" s="26"/>
      <c r="C86" s="16"/>
      <c r="D86" s="75"/>
      <c r="E86" s="76"/>
      <c r="F86" s="16"/>
      <c r="G86" s="16"/>
      <c r="H86" s="16"/>
      <c r="I86" s="16"/>
      <c r="J86" s="21"/>
    </row>
    <row r="87" spans="2:11" ht="42.75">
      <c r="B87" s="26"/>
      <c r="C87" s="68" t="s">
        <v>5</v>
      </c>
      <c r="D87" s="68" t="s">
        <v>0</v>
      </c>
      <c r="E87" s="68" t="s">
        <v>6</v>
      </c>
      <c r="F87" s="70" t="s">
        <v>37</v>
      </c>
      <c r="G87" s="71" t="s">
        <v>38</v>
      </c>
      <c r="H87" s="72" t="s">
        <v>40</v>
      </c>
      <c r="I87" s="71" t="s">
        <v>42</v>
      </c>
      <c r="J87" s="21"/>
      <c r="K87" s="16"/>
    </row>
    <row r="88" spans="2:11" ht="14.25">
      <c r="B88" s="26" t="s">
        <v>1</v>
      </c>
      <c r="C88" s="30" t="e">
        <f>$F$46</f>
        <v>#DIV/0!</v>
      </c>
      <c r="D88" s="31" t="e">
        <f>F82/C88</f>
        <v>#DIV/0!</v>
      </c>
      <c r="E88" s="44" t="e">
        <f>C82*D88</f>
        <v>#DIV/0!</v>
      </c>
      <c r="F88" s="45" t="e">
        <f>C88-F82-($K$51)-($G$51)</f>
        <v>#DIV/0!</v>
      </c>
      <c r="G88" s="46" t="e">
        <f>F88*C82</f>
        <v>#DIV/0!</v>
      </c>
      <c r="H88" s="57" t="e">
        <f>F88/C88</f>
        <v>#DIV/0!</v>
      </c>
      <c r="I88" s="74" t="e">
        <f>H88*C82</f>
        <v>#DIV/0!</v>
      </c>
      <c r="J88" s="21"/>
      <c r="K88" s="16"/>
    </row>
    <row r="89" spans="2:11" ht="14.25">
      <c r="B89" s="26" t="s">
        <v>2</v>
      </c>
      <c r="C89" s="30" t="e">
        <f>$F$47</f>
        <v>#DIV/0!</v>
      </c>
      <c r="D89" s="31" t="e">
        <f>F83/C89</f>
        <v>#DIV/0!</v>
      </c>
      <c r="E89" s="44" t="e">
        <f>C83*D89</f>
        <v>#DIV/0!</v>
      </c>
      <c r="F89" s="45" t="e">
        <f>C89-F83-($K$51)-($G$51)</f>
        <v>#DIV/0!</v>
      </c>
      <c r="G89" s="46" t="e">
        <f>F89*C83</f>
        <v>#DIV/0!</v>
      </c>
      <c r="H89" s="57" t="e">
        <f>F89/C89</f>
        <v>#DIV/0!</v>
      </c>
      <c r="I89" s="74" t="e">
        <f>H89*C83</f>
        <v>#DIV/0!</v>
      </c>
      <c r="J89" s="21"/>
      <c r="K89" s="16"/>
    </row>
    <row r="90" spans="2:11" ht="14.25">
      <c r="B90" s="26" t="s">
        <v>16</v>
      </c>
      <c r="C90" s="30" t="e">
        <f>$F$48</f>
        <v>#DIV/0!</v>
      </c>
      <c r="D90" s="31" t="e">
        <f>F84/C90</f>
        <v>#DIV/0!</v>
      </c>
      <c r="E90" s="44" t="e">
        <f>C84*D90</f>
        <v>#DIV/0!</v>
      </c>
      <c r="F90" s="45" t="e">
        <f>C90-F84-($K$51)-($G$51)</f>
        <v>#DIV/0!</v>
      </c>
      <c r="G90" s="46" t="e">
        <f>F90*C84</f>
        <v>#DIV/0!</v>
      </c>
      <c r="H90" s="57" t="e">
        <f>F90/C90</f>
        <v>#DIV/0!</v>
      </c>
      <c r="I90" s="74" t="e">
        <f>H90*C84</f>
        <v>#DIV/0!</v>
      </c>
      <c r="J90" s="21"/>
      <c r="K90" s="16"/>
    </row>
    <row r="91" spans="2:11" ht="14.25">
      <c r="B91" s="26" t="s">
        <v>39</v>
      </c>
      <c r="C91" s="77"/>
      <c r="D91" s="17"/>
      <c r="E91" s="78" t="e">
        <f>SUM(E88:E90)</f>
        <v>#DIV/0!</v>
      </c>
      <c r="F91" s="45"/>
      <c r="G91" s="79" t="e">
        <f>SUM(G88:G90)</f>
        <v>#DIV/0!</v>
      </c>
      <c r="H91" s="57"/>
      <c r="I91" s="57" t="e">
        <f>SUM(I88:I90)</f>
        <v>#DIV/0!</v>
      </c>
      <c r="J91" s="21"/>
      <c r="K91" s="16"/>
    </row>
    <row r="92" spans="2:10" ht="14.25">
      <c r="B92" s="26"/>
      <c r="C92" s="16"/>
      <c r="D92" s="75"/>
      <c r="E92" s="76"/>
      <c r="F92" s="16"/>
      <c r="G92" s="16"/>
      <c r="H92" s="16"/>
      <c r="I92" s="16"/>
      <c r="J92" s="21"/>
    </row>
    <row r="93" spans="2:11" ht="42.75">
      <c r="B93" s="26"/>
      <c r="C93" s="68" t="s">
        <v>5</v>
      </c>
      <c r="D93" s="68" t="s">
        <v>0</v>
      </c>
      <c r="E93" s="68" t="s">
        <v>6</v>
      </c>
      <c r="F93" s="70" t="s">
        <v>37</v>
      </c>
      <c r="G93" s="71" t="s">
        <v>64</v>
      </c>
      <c r="H93" s="72" t="s">
        <v>40</v>
      </c>
      <c r="I93" s="71" t="s">
        <v>42</v>
      </c>
      <c r="J93" s="21"/>
      <c r="K93" s="16"/>
    </row>
    <row r="94" spans="2:11" ht="14.25">
      <c r="B94" s="26" t="s">
        <v>1</v>
      </c>
      <c r="C94" s="30">
        <f>$C$57</f>
        <v>0</v>
      </c>
      <c r="D94" s="31" t="e">
        <f>F82/C94</f>
        <v>#DIV/0!</v>
      </c>
      <c r="E94" s="44" t="e">
        <f>C82*D94</f>
        <v>#DIV/0!</v>
      </c>
      <c r="F94" s="45" t="e">
        <f>C94-F82-($K$51)-($G$51)</f>
        <v>#DIV/0!</v>
      </c>
      <c r="G94" s="46" t="e">
        <f>F94*C82</f>
        <v>#DIV/0!</v>
      </c>
      <c r="H94" s="57" t="e">
        <f>F94/C94</f>
        <v>#DIV/0!</v>
      </c>
      <c r="I94" s="74" t="e">
        <f>H94*C82</f>
        <v>#DIV/0!</v>
      </c>
      <c r="J94" s="21"/>
      <c r="K94" s="16"/>
    </row>
    <row r="95" spans="2:11" ht="14.25">
      <c r="B95" s="26" t="s">
        <v>2</v>
      </c>
      <c r="C95" s="30">
        <f>$C$58</f>
        <v>0</v>
      </c>
      <c r="D95" s="31" t="e">
        <f>F83/C95</f>
        <v>#DIV/0!</v>
      </c>
      <c r="E95" s="44" t="e">
        <f>C83*D95</f>
        <v>#DIV/0!</v>
      </c>
      <c r="F95" s="45" t="e">
        <f>C95-F83-($K$51)-($G$51)</f>
        <v>#DIV/0!</v>
      </c>
      <c r="G95" s="46" t="e">
        <f>F95*C83</f>
        <v>#DIV/0!</v>
      </c>
      <c r="H95" s="57" t="e">
        <f>F95/C95</f>
        <v>#DIV/0!</v>
      </c>
      <c r="I95" s="74" t="e">
        <f>H95*C83</f>
        <v>#DIV/0!</v>
      </c>
      <c r="J95" s="21"/>
      <c r="K95" s="16"/>
    </row>
    <row r="96" spans="2:11" ht="14.25">
      <c r="B96" s="26" t="s">
        <v>16</v>
      </c>
      <c r="C96" s="30">
        <f>$C$59</f>
        <v>0</v>
      </c>
      <c r="D96" s="31" t="e">
        <f>F84/C96</f>
        <v>#DIV/0!</v>
      </c>
      <c r="E96" s="44" t="e">
        <f>C84*D96</f>
        <v>#DIV/0!</v>
      </c>
      <c r="F96" s="45" t="e">
        <f>C96-F84-($K$51)-($G$51)</f>
        <v>#DIV/0!</v>
      </c>
      <c r="G96" s="46" t="e">
        <f>F96*C84</f>
        <v>#DIV/0!</v>
      </c>
      <c r="H96" s="57" t="e">
        <f>F96/C96</f>
        <v>#DIV/0!</v>
      </c>
      <c r="I96" s="74" t="e">
        <f>H96*C84</f>
        <v>#DIV/0!</v>
      </c>
      <c r="J96" s="21"/>
      <c r="K96" s="16"/>
    </row>
    <row r="97" spans="2:11" ht="14.25">
      <c r="B97" s="26" t="s">
        <v>39</v>
      </c>
      <c r="C97" s="77"/>
      <c r="D97" s="17"/>
      <c r="E97" s="78" t="e">
        <f>SUM(E94:E96)</f>
        <v>#DIV/0!</v>
      </c>
      <c r="F97" s="45"/>
      <c r="G97" s="79" t="e">
        <f>SUM(G94:G96)</f>
        <v>#DIV/0!</v>
      </c>
      <c r="H97" s="57"/>
      <c r="I97" s="57" t="e">
        <f>SUM(I94:I96)</f>
        <v>#DIV/0!</v>
      </c>
      <c r="J97" s="21"/>
      <c r="K97" s="16"/>
    </row>
    <row r="98" spans="2:13" s="16" customFormat="1" ht="14.25" thickBot="1">
      <c r="B98" s="62"/>
      <c r="C98" s="33"/>
      <c r="D98" s="14"/>
      <c r="E98" s="32"/>
      <c r="F98" s="43"/>
      <c r="G98" s="14"/>
      <c r="H98" s="14"/>
      <c r="I98" s="14"/>
      <c r="J98" s="22"/>
      <c r="M98" s="163"/>
    </row>
    <row r="99" spans="2:13" s="16" customFormat="1" ht="14.25" thickBot="1">
      <c r="B99" s="73"/>
      <c r="D99" s="75"/>
      <c r="E99" s="76"/>
      <c r="K99" s="77"/>
      <c r="M99" s="163"/>
    </row>
    <row r="100" spans="2:11" ht="23.25" thickBot="1">
      <c r="B100" s="200" t="s">
        <v>9</v>
      </c>
      <c r="C100" s="201"/>
      <c r="D100" s="201"/>
      <c r="E100" s="201"/>
      <c r="F100" s="201"/>
      <c r="G100" s="201"/>
      <c r="H100" s="201"/>
      <c r="I100" s="201"/>
      <c r="J100" s="202"/>
      <c r="K100" s="85"/>
    </row>
    <row r="101" spans="2:13" s="52" customFormat="1" ht="42.75">
      <c r="B101" s="49"/>
      <c r="C101" s="24" t="s">
        <v>7</v>
      </c>
      <c r="D101" s="25" t="s">
        <v>3</v>
      </c>
      <c r="E101" s="25" t="s">
        <v>4</v>
      </c>
      <c r="F101" s="25" t="s">
        <v>56</v>
      </c>
      <c r="G101" s="50" t="s">
        <v>46</v>
      </c>
      <c r="H101" s="50" t="s">
        <v>48</v>
      </c>
      <c r="I101" s="50" t="s">
        <v>49</v>
      </c>
      <c r="J101" s="135" t="s">
        <v>50</v>
      </c>
      <c r="M101" s="164"/>
    </row>
    <row r="102" spans="2:10" ht="14.25">
      <c r="B102" s="26" t="s">
        <v>1</v>
      </c>
      <c r="C102" s="27">
        <f>G22</f>
        <v>0</v>
      </c>
      <c r="D102" s="28">
        <f>D22</f>
        <v>0</v>
      </c>
      <c r="E102" s="29" t="e">
        <f>D102/D23</f>
        <v>#DIV/0!</v>
      </c>
      <c r="F102" s="29" t="e">
        <f>E102+L22</f>
        <v>#DIV/0!</v>
      </c>
      <c r="G102" s="45" t="e">
        <f>F102+$K$51</f>
        <v>#DIV/0!</v>
      </c>
      <c r="H102" s="45" t="e">
        <f>G102+$G$51</f>
        <v>#DIV/0!</v>
      </c>
      <c r="I102" s="60" t="e">
        <f>H102/$K$82</f>
        <v>#DIV/0!</v>
      </c>
      <c r="J102" s="134" t="e">
        <f>I102*K22</f>
        <v>#DIV/0!</v>
      </c>
    </row>
    <row r="103" spans="2:10" ht="14.25">
      <c r="B103" s="26" t="s">
        <v>2</v>
      </c>
      <c r="C103" s="27">
        <f>H22</f>
        <v>0</v>
      </c>
      <c r="D103" s="28">
        <f>E22</f>
        <v>0</v>
      </c>
      <c r="E103" s="29" t="e">
        <f>D103/E23</f>
        <v>#DIV/0!</v>
      </c>
      <c r="F103" s="29" t="e">
        <f>E103+L22</f>
        <v>#DIV/0!</v>
      </c>
      <c r="G103" s="45" t="e">
        <f>F103+$K$51</f>
        <v>#DIV/0!</v>
      </c>
      <c r="H103" s="45" t="e">
        <f>G103+$G$51</f>
        <v>#DIV/0!</v>
      </c>
      <c r="I103" s="60" t="e">
        <f>H103/$K$83</f>
        <v>#DIV/0!</v>
      </c>
      <c r="J103" s="134" t="e">
        <f>I103*K22</f>
        <v>#DIV/0!</v>
      </c>
    </row>
    <row r="104" spans="2:10" ht="14.25">
      <c r="B104" s="26" t="s">
        <v>16</v>
      </c>
      <c r="C104" s="27">
        <f>I22</f>
        <v>0</v>
      </c>
      <c r="D104" s="28">
        <f>F22</f>
        <v>0</v>
      </c>
      <c r="E104" s="29" t="e">
        <f>D104/F23</f>
        <v>#DIV/0!</v>
      </c>
      <c r="F104" s="29" t="e">
        <f>E104+L22</f>
        <v>#DIV/0!</v>
      </c>
      <c r="G104" s="45" t="e">
        <f>F104+$K$51</f>
        <v>#DIV/0!</v>
      </c>
      <c r="H104" s="45" t="e">
        <f>G104+$G$51</f>
        <v>#DIV/0!</v>
      </c>
      <c r="I104" s="60" t="e">
        <f>H104/$K$84</f>
        <v>#DIV/0!</v>
      </c>
      <c r="J104" s="134" t="e">
        <f>I104*K22</f>
        <v>#DIV/0!</v>
      </c>
    </row>
    <row r="105" spans="2:10" ht="14.25">
      <c r="B105" s="26" t="s">
        <v>39</v>
      </c>
      <c r="C105" s="86"/>
      <c r="D105" s="75"/>
      <c r="E105" s="75"/>
      <c r="F105" s="75"/>
      <c r="G105" s="16"/>
      <c r="H105" s="16"/>
      <c r="I105" s="16"/>
      <c r="J105" s="21"/>
    </row>
    <row r="106" spans="2:11" ht="14.25">
      <c r="B106" s="26"/>
      <c r="C106" s="86"/>
      <c r="D106" s="75"/>
      <c r="E106" s="75"/>
      <c r="F106" s="75"/>
      <c r="G106" s="16"/>
      <c r="H106" s="16"/>
      <c r="I106" s="16"/>
      <c r="J106" s="21"/>
      <c r="K106" s="77"/>
    </row>
    <row r="107" spans="2:11" ht="42.75">
      <c r="B107" s="26"/>
      <c r="C107" s="68" t="s">
        <v>5</v>
      </c>
      <c r="D107" s="68" t="s">
        <v>0</v>
      </c>
      <c r="E107" s="68" t="s">
        <v>6</v>
      </c>
      <c r="F107" s="70" t="s">
        <v>37</v>
      </c>
      <c r="G107" s="71" t="s">
        <v>38</v>
      </c>
      <c r="H107" s="72" t="s">
        <v>40</v>
      </c>
      <c r="I107" s="71" t="s">
        <v>42</v>
      </c>
      <c r="J107" s="111"/>
      <c r="K107" s="75"/>
    </row>
    <row r="108" spans="2:11" ht="14.25">
      <c r="B108" s="26" t="s">
        <v>1</v>
      </c>
      <c r="C108" s="30" t="e">
        <f>$F$46</f>
        <v>#DIV/0!</v>
      </c>
      <c r="D108" s="31" t="e">
        <f>F102/C108</f>
        <v>#DIV/0!</v>
      </c>
      <c r="E108" s="44" t="e">
        <f>C102*D108</f>
        <v>#DIV/0!</v>
      </c>
      <c r="F108" s="45" t="e">
        <f>C108-F102-($K$51)-($G$51)</f>
        <v>#DIV/0!</v>
      </c>
      <c r="G108" s="46" t="e">
        <f>F108*C102</f>
        <v>#DIV/0!</v>
      </c>
      <c r="H108" s="57" t="e">
        <f>F108/C108</f>
        <v>#DIV/0!</v>
      </c>
      <c r="I108" s="74" t="e">
        <f>H108*C102</f>
        <v>#DIV/0!</v>
      </c>
      <c r="J108" s="111"/>
      <c r="K108" s="75"/>
    </row>
    <row r="109" spans="2:11" ht="14.25">
      <c r="B109" s="26" t="s">
        <v>2</v>
      </c>
      <c r="C109" s="30" t="e">
        <f>$F$47</f>
        <v>#DIV/0!</v>
      </c>
      <c r="D109" s="31" t="e">
        <f>F103/C109</f>
        <v>#DIV/0!</v>
      </c>
      <c r="E109" s="44" t="e">
        <f>C103*D109</f>
        <v>#DIV/0!</v>
      </c>
      <c r="F109" s="45" t="e">
        <f>C109-F103-($K$51)-($G$51)</f>
        <v>#DIV/0!</v>
      </c>
      <c r="G109" s="46" t="e">
        <f>F109*C103</f>
        <v>#DIV/0!</v>
      </c>
      <c r="H109" s="57" t="e">
        <f>F109/C109</f>
        <v>#DIV/0!</v>
      </c>
      <c r="I109" s="74" t="e">
        <f>H109*C103</f>
        <v>#DIV/0!</v>
      </c>
      <c r="J109" s="111"/>
      <c r="K109" s="75"/>
    </row>
    <row r="110" spans="2:11" ht="14.25">
      <c r="B110" s="26" t="s">
        <v>16</v>
      </c>
      <c r="C110" s="30" t="e">
        <f>$F$48</f>
        <v>#DIV/0!</v>
      </c>
      <c r="D110" s="31" t="e">
        <f>F104/C110</f>
        <v>#DIV/0!</v>
      </c>
      <c r="E110" s="44" t="e">
        <f>C104*D110</f>
        <v>#DIV/0!</v>
      </c>
      <c r="F110" s="45" t="e">
        <f>C110-F104-($K$51)-($G$51)</f>
        <v>#DIV/0!</v>
      </c>
      <c r="G110" s="46" t="e">
        <f>F110*C104</f>
        <v>#DIV/0!</v>
      </c>
      <c r="H110" s="57" t="e">
        <f>F110/C110</f>
        <v>#DIV/0!</v>
      </c>
      <c r="I110" s="74" t="e">
        <f>H110*C104</f>
        <v>#DIV/0!</v>
      </c>
      <c r="J110" s="111"/>
      <c r="K110" s="75"/>
    </row>
    <row r="111" spans="2:11" ht="14.25">
      <c r="B111" s="26" t="s">
        <v>39</v>
      </c>
      <c r="C111" s="77"/>
      <c r="D111" s="87"/>
      <c r="E111" s="78" t="e">
        <f>SUM(E108:E110)</f>
        <v>#DIV/0!</v>
      </c>
      <c r="F111" s="45"/>
      <c r="G111" s="79" t="e">
        <f>SUM(G108:G110)</f>
        <v>#DIV/0!</v>
      </c>
      <c r="H111" s="57"/>
      <c r="I111" s="57" t="e">
        <f>SUM(I108:I110)</f>
        <v>#DIV/0!</v>
      </c>
      <c r="J111" s="111"/>
      <c r="K111" s="75"/>
    </row>
    <row r="112" spans="2:11" ht="14.25">
      <c r="B112" s="26"/>
      <c r="C112" s="86"/>
      <c r="D112" s="75"/>
      <c r="E112" s="75"/>
      <c r="F112" s="75"/>
      <c r="G112" s="16"/>
      <c r="H112" s="16"/>
      <c r="I112" s="16"/>
      <c r="J112" s="21"/>
      <c r="K112" s="77"/>
    </row>
    <row r="113" spans="2:11" ht="42.75">
      <c r="B113" s="26"/>
      <c r="C113" s="68" t="s">
        <v>5</v>
      </c>
      <c r="D113" s="68" t="s">
        <v>0</v>
      </c>
      <c r="E113" s="68" t="s">
        <v>6</v>
      </c>
      <c r="F113" s="70" t="s">
        <v>37</v>
      </c>
      <c r="G113" s="71" t="s">
        <v>38</v>
      </c>
      <c r="H113" s="72" t="s">
        <v>40</v>
      </c>
      <c r="I113" s="71" t="s">
        <v>42</v>
      </c>
      <c r="J113" s="21"/>
      <c r="K113" s="16"/>
    </row>
    <row r="114" spans="2:11" ht="14.25">
      <c r="B114" s="26" t="s">
        <v>1</v>
      </c>
      <c r="C114" s="30">
        <f>$C$57</f>
        <v>0</v>
      </c>
      <c r="D114" s="31" t="e">
        <f>F102/C114</f>
        <v>#DIV/0!</v>
      </c>
      <c r="E114" s="44" t="e">
        <f>C102*D114</f>
        <v>#DIV/0!</v>
      </c>
      <c r="F114" s="45" t="e">
        <f>C114-F102-($K$51)-($G$51)</f>
        <v>#DIV/0!</v>
      </c>
      <c r="G114" s="46" t="e">
        <f>F114*C102</f>
        <v>#DIV/0!</v>
      </c>
      <c r="H114" s="57" t="e">
        <f>F114/C114</f>
        <v>#DIV/0!</v>
      </c>
      <c r="I114" s="74" t="e">
        <f>H114*C102</f>
        <v>#DIV/0!</v>
      </c>
      <c r="J114" s="21"/>
      <c r="K114" s="16"/>
    </row>
    <row r="115" spans="2:11" ht="14.25">
      <c r="B115" s="26" t="s">
        <v>2</v>
      </c>
      <c r="C115" s="30">
        <f>$C$58</f>
        <v>0</v>
      </c>
      <c r="D115" s="31" t="e">
        <f>F103/C115</f>
        <v>#DIV/0!</v>
      </c>
      <c r="E115" s="44" t="e">
        <f>C103*D115</f>
        <v>#DIV/0!</v>
      </c>
      <c r="F115" s="45" t="e">
        <f>C115-F103-($K$51)-($G$51)</f>
        <v>#DIV/0!</v>
      </c>
      <c r="G115" s="46" t="e">
        <f>F115*C103</f>
        <v>#DIV/0!</v>
      </c>
      <c r="H115" s="57" t="e">
        <f>F115/C115</f>
        <v>#DIV/0!</v>
      </c>
      <c r="I115" s="74" t="e">
        <f>H115*C103</f>
        <v>#DIV/0!</v>
      </c>
      <c r="J115" s="21"/>
      <c r="K115" s="16"/>
    </row>
    <row r="116" spans="2:11" ht="14.25">
      <c r="B116" s="26" t="s">
        <v>16</v>
      </c>
      <c r="C116" s="30">
        <f>$C$59</f>
        <v>0</v>
      </c>
      <c r="D116" s="31" t="e">
        <f>F104/C116</f>
        <v>#DIV/0!</v>
      </c>
      <c r="E116" s="44" t="e">
        <f>C104*D116</f>
        <v>#DIV/0!</v>
      </c>
      <c r="F116" s="45" t="e">
        <f>C116-F104-($K$51)-($G$51)</f>
        <v>#DIV/0!</v>
      </c>
      <c r="G116" s="46" t="e">
        <f>F116*C104</f>
        <v>#DIV/0!</v>
      </c>
      <c r="H116" s="57" t="e">
        <f>F116/C116</f>
        <v>#DIV/0!</v>
      </c>
      <c r="I116" s="74" t="e">
        <f>H116*C104</f>
        <v>#DIV/0!</v>
      </c>
      <c r="J116" s="21"/>
      <c r="K116" s="16"/>
    </row>
    <row r="117" spans="2:11" ht="14.25">
      <c r="B117" s="26" t="s">
        <v>39</v>
      </c>
      <c r="C117" s="77"/>
      <c r="D117" s="17"/>
      <c r="E117" s="78" t="e">
        <f>SUM(E114:E116)</f>
        <v>#DIV/0!</v>
      </c>
      <c r="F117" s="45"/>
      <c r="G117" s="79" t="e">
        <f>SUM(G114:G116)</f>
        <v>#DIV/0!</v>
      </c>
      <c r="H117" s="57"/>
      <c r="I117" s="57" t="e">
        <f>SUM(I114:I116)</f>
        <v>#DIV/0!</v>
      </c>
      <c r="J117" s="21"/>
      <c r="K117" s="16"/>
    </row>
    <row r="118" spans="2:13" s="16" customFormat="1" ht="14.25" thickBot="1">
      <c r="B118" s="62"/>
      <c r="C118" s="33"/>
      <c r="D118" s="14"/>
      <c r="E118" s="32"/>
      <c r="F118" s="43"/>
      <c r="G118" s="14"/>
      <c r="H118" s="14"/>
      <c r="I118" s="14"/>
      <c r="J118" s="22"/>
      <c r="M118" s="163"/>
    </row>
    <row r="119" spans="2:11" ht="14.25">
      <c r="B119" s="73"/>
      <c r="C119" s="86"/>
      <c r="D119" s="75"/>
      <c r="E119" s="75"/>
      <c r="F119" s="75"/>
      <c r="G119" s="16"/>
      <c r="H119" s="16"/>
      <c r="I119" s="16"/>
      <c r="J119" s="16"/>
      <c r="K119" s="77"/>
    </row>
    <row r="120" spans="2:11" ht="18" customHeight="1" thickBot="1">
      <c r="B120" s="73"/>
      <c r="C120" s="86"/>
      <c r="D120" s="75"/>
      <c r="E120" s="75"/>
      <c r="F120" s="75"/>
      <c r="G120" s="16"/>
      <c r="H120" s="16"/>
      <c r="I120" s="16"/>
      <c r="J120" s="16"/>
      <c r="K120" s="77"/>
    </row>
    <row r="121" spans="2:11" ht="23.25" thickBot="1">
      <c r="B121" s="200" t="s">
        <v>10</v>
      </c>
      <c r="C121" s="201"/>
      <c r="D121" s="201"/>
      <c r="E121" s="201"/>
      <c r="F121" s="201"/>
      <c r="G121" s="201"/>
      <c r="H121" s="201"/>
      <c r="I121" s="201"/>
      <c r="J121" s="202"/>
      <c r="K121" s="85"/>
    </row>
    <row r="122" spans="2:13" s="52" customFormat="1" ht="42.75">
      <c r="B122" s="49"/>
      <c r="C122" s="24" t="s">
        <v>7</v>
      </c>
      <c r="D122" s="25" t="s">
        <v>3</v>
      </c>
      <c r="E122" s="25" t="s">
        <v>4</v>
      </c>
      <c r="F122" s="25" t="s">
        <v>56</v>
      </c>
      <c r="G122" s="50" t="s">
        <v>46</v>
      </c>
      <c r="H122" s="50" t="s">
        <v>48</v>
      </c>
      <c r="I122" s="50" t="s">
        <v>49</v>
      </c>
      <c r="J122" s="135" t="s">
        <v>50</v>
      </c>
      <c r="M122" s="164"/>
    </row>
    <row r="123" spans="2:10" ht="14.25">
      <c r="B123" s="26" t="s">
        <v>1</v>
      </c>
      <c r="C123" s="27">
        <f>G24</f>
        <v>0</v>
      </c>
      <c r="D123" s="28">
        <f>D24</f>
        <v>0</v>
      </c>
      <c r="E123" s="29" t="e">
        <f>D123/D25</f>
        <v>#DIV/0!</v>
      </c>
      <c r="F123" s="29" t="e">
        <f>E123+L24</f>
        <v>#DIV/0!</v>
      </c>
      <c r="G123" s="45" t="e">
        <f>F123+$K$51</f>
        <v>#DIV/0!</v>
      </c>
      <c r="H123" s="45" t="e">
        <f>G123+$G$51</f>
        <v>#DIV/0!</v>
      </c>
      <c r="I123" s="60" t="e">
        <f>H123/$K$82</f>
        <v>#DIV/0!</v>
      </c>
      <c r="J123" s="134" t="e">
        <f>I123*K24</f>
        <v>#DIV/0!</v>
      </c>
    </row>
    <row r="124" spans="2:10" ht="14.25">
      <c r="B124" s="26" t="s">
        <v>2</v>
      </c>
      <c r="C124" s="27">
        <f>H24</f>
        <v>0</v>
      </c>
      <c r="D124" s="28">
        <f>E24</f>
        <v>0</v>
      </c>
      <c r="E124" s="29" t="e">
        <f>D124/E25</f>
        <v>#DIV/0!</v>
      </c>
      <c r="F124" s="29" t="e">
        <f>E124+L24</f>
        <v>#DIV/0!</v>
      </c>
      <c r="G124" s="45" t="e">
        <f>F124+$K$51</f>
        <v>#DIV/0!</v>
      </c>
      <c r="H124" s="45" t="e">
        <f>G124+$G$51</f>
        <v>#DIV/0!</v>
      </c>
      <c r="I124" s="60" t="e">
        <f>H124/$K$83</f>
        <v>#DIV/0!</v>
      </c>
      <c r="J124" s="134" t="e">
        <f>I124*K24</f>
        <v>#DIV/0!</v>
      </c>
    </row>
    <row r="125" spans="2:10" ht="14.25">
      <c r="B125" s="26" t="s">
        <v>16</v>
      </c>
      <c r="C125" s="27">
        <f>I24</f>
        <v>0</v>
      </c>
      <c r="D125" s="28">
        <f>F24</f>
        <v>0</v>
      </c>
      <c r="E125" s="29" t="e">
        <f>D125/F25</f>
        <v>#DIV/0!</v>
      </c>
      <c r="F125" s="29" t="e">
        <f>E125+L24</f>
        <v>#DIV/0!</v>
      </c>
      <c r="G125" s="45" t="e">
        <f>F125+$K$51</f>
        <v>#DIV/0!</v>
      </c>
      <c r="H125" s="45" t="e">
        <f>G125+$G$51</f>
        <v>#DIV/0!</v>
      </c>
      <c r="I125" s="60" t="e">
        <f>H125/$K$84</f>
        <v>#DIV/0!</v>
      </c>
      <c r="J125" s="134" t="e">
        <f>I125*K24</f>
        <v>#DIV/0!</v>
      </c>
    </row>
    <row r="126" spans="2:10" ht="14.25">
      <c r="B126" s="26" t="s">
        <v>39</v>
      </c>
      <c r="C126" s="86"/>
      <c r="D126" s="75"/>
      <c r="E126" s="75"/>
      <c r="F126" s="75"/>
      <c r="G126" s="16"/>
      <c r="H126" s="16"/>
      <c r="I126" s="16"/>
      <c r="J126" s="21"/>
    </row>
    <row r="127" spans="2:11" ht="14.25">
      <c r="B127" s="26"/>
      <c r="C127" s="86"/>
      <c r="D127" s="75"/>
      <c r="E127" s="75"/>
      <c r="F127" s="75"/>
      <c r="G127" s="16"/>
      <c r="H127" s="16"/>
      <c r="I127" s="16"/>
      <c r="J127" s="21"/>
      <c r="K127" s="77"/>
    </row>
    <row r="128" spans="2:11" ht="42.75">
      <c r="B128" s="26"/>
      <c r="C128" s="68" t="s">
        <v>5</v>
      </c>
      <c r="D128" s="68" t="s">
        <v>0</v>
      </c>
      <c r="E128" s="68" t="s">
        <v>6</v>
      </c>
      <c r="F128" s="70" t="s">
        <v>37</v>
      </c>
      <c r="G128" s="71" t="s">
        <v>38</v>
      </c>
      <c r="H128" s="72" t="s">
        <v>40</v>
      </c>
      <c r="I128" s="71" t="s">
        <v>42</v>
      </c>
      <c r="J128" s="111"/>
      <c r="K128" s="75"/>
    </row>
    <row r="129" spans="2:11" ht="14.25">
      <c r="B129" s="26" t="s">
        <v>1</v>
      </c>
      <c r="C129" s="30" t="e">
        <f>$F$46</f>
        <v>#DIV/0!</v>
      </c>
      <c r="D129" s="31" t="e">
        <f>F123/C129</f>
        <v>#DIV/0!</v>
      </c>
      <c r="E129" s="44" t="e">
        <f>C123*D129</f>
        <v>#DIV/0!</v>
      </c>
      <c r="F129" s="45" t="e">
        <f>C129-F123-($K$51)-($G$51)</f>
        <v>#DIV/0!</v>
      </c>
      <c r="G129" s="46" t="e">
        <f>F129*C123</f>
        <v>#DIV/0!</v>
      </c>
      <c r="H129" s="57" t="e">
        <f>F129/C129</f>
        <v>#DIV/0!</v>
      </c>
      <c r="I129" s="74" t="e">
        <f>H129*C123</f>
        <v>#DIV/0!</v>
      </c>
      <c r="J129" s="111"/>
      <c r="K129" s="75"/>
    </row>
    <row r="130" spans="2:11" ht="14.25">
      <c r="B130" s="26" t="s">
        <v>2</v>
      </c>
      <c r="C130" s="30" t="e">
        <f>$F$47</f>
        <v>#DIV/0!</v>
      </c>
      <c r="D130" s="31" t="e">
        <f>F124/C130</f>
        <v>#DIV/0!</v>
      </c>
      <c r="E130" s="44" t="e">
        <f>C124*D130</f>
        <v>#DIV/0!</v>
      </c>
      <c r="F130" s="45" t="e">
        <f>C130-F124-($K$51)-($G$51)</f>
        <v>#DIV/0!</v>
      </c>
      <c r="G130" s="46" t="e">
        <f>F130*C124</f>
        <v>#DIV/0!</v>
      </c>
      <c r="H130" s="57" t="e">
        <f>F130/C130</f>
        <v>#DIV/0!</v>
      </c>
      <c r="I130" s="74" t="e">
        <f>H130*C124</f>
        <v>#DIV/0!</v>
      </c>
      <c r="J130" s="111"/>
      <c r="K130" s="75"/>
    </row>
    <row r="131" spans="2:11" ht="14.25">
      <c r="B131" s="26" t="s">
        <v>16</v>
      </c>
      <c r="C131" s="30" t="e">
        <f>$F$48</f>
        <v>#DIV/0!</v>
      </c>
      <c r="D131" s="31" t="e">
        <f>F125/C131</f>
        <v>#DIV/0!</v>
      </c>
      <c r="E131" s="44" t="e">
        <f>C125*D131</f>
        <v>#DIV/0!</v>
      </c>
      <c r="F131" s="45" t="e">
        <f>C131-F125-($K$51)-($G$51)</f>
        <v>#DIV/0!</v>
      </c>
      <c r="G131" s="46" t="e">
        <f>F131*C125</f>
        <v>#DIV/0!</v>
      </c>
      <c r="H131" s="57" t="e">
        <f>F131/C131</f>
        <v>#DIV/0!</v>
      </c>
      <c r="I131" s="74" t="e">
        <f>H131*C125</f>
        <v>#DIV/0!</v>
      </c>
      <c r="J131" s="111"/>
      <c r="K131" s="75"/>
    </row>
    <row r="132" spans="2:11" ht="14.25">
      <c r="B132" s="26" t="s">
        <v>39</v>
      </c>
      <c r="C132" s="77"/>
      <c r="D132" s="87"/>
      <c r="E132" s="78" t="e">
        <f>SUM(E129:E131)</f>
        <v>#DIV/0!</v>
      </c>
      <c r="F132" s="45"/>
      <c r="G132" s="79" t="e">
        <f>SUM(G129:G131)</f>
        <v>#DIV/0!</v>
      </c>
      <c r="H132" s="57"/>
      <c r="I132" s="57" t="e">
        <f>SUM(I129:I131)</f>
        <v>#DIV/0!</v>
      </c>
      <c r="J132" s="111"/>
      <c r="K132" s="75"/>
    </row>
    <row r="133" spans="2:11" ht="14.25">
      <c r="B133" s="26"/>
      <c r="C133" s="86"/>
      <c r="D133" s="75"/>
      <c r="E133" s="75"/>
      <c r="F133" s="75"/>
      <c r="G133" s="16"/>
      <c r="H133" s="16"/>
      <c r="I133" s="16"/>
      <c r="J133" s="21"/>
      <c r="K133" s="77"/>
    </row>
    <row r="134" spans="2:11" ht="42.75">
      <c r="B134" s="26"/>
      <c r="C134" s="68" t="s">
        <v>5</v>
      </c>
      <c r="D134" s="68" t="s">
        <v>0</v>
      </c>
      <c r="E134" s="68" t="s">
        <v>6</v>
      </c>
      <c r="F134" s="70" t="s">
        <v>37</v>
      </c>
      <c r="G134" s="71" t="s">
        <v>38</v>
      </c>
      <c r="H134" s="72" t="s">
        <v>40</v>
      </c>
      <c r="I134" s="71" t="s">
        <v>42</v>
      </c>
      <c r="J134" s="21"/>
      <c r="K134" s="16"/>
    </row>
    <row r="135" spans="2:11" ht="14.25">
      <c r="B135" s="26" t="s">
        <v>1</v>
      </c>
      <c r="C135" s="30">
        <f>$C$57</f>
        <v>0</v>
      </c>
      <c r="D135" s="31" t="e">
        <f>F123/C135</f>
        <v>#DIV/0!</v>
      </c>
      <c r="E135" s="44" t="e">
        <f>C123*D135</f>
        <v>#DIV/0!</v>
      </c>
      <c r="F135" s="45" t="e">
        <f>C135-F123-($K$51)-($G$51)</f>
        <v>#DIV/0!</v>
      </c>
      <c r="G135" s="46" t="e">
        <f>F135*C123</f>
        <v>#DIV/0!</v>
      </c>
      <c r="H135" s="57" t="e">
        <f>F135/C135</f>
        <v>#DIV/0!</v>
      </c>
      <c r="I135" s="74" t="e">
        <f>H135*C123</f>
        <v>#DIV/0!</v>
      </c>
      <c r="J135" s="21"/>
      <c r="K135" s="16"/>
    </row>
    <row r="136" spans="2:11" ht="14.25">
      <c r="B136" s="26" t="s">
        <v>2</v>
      </c>
      <c r="C136" s="30">
        <f>$C$58</f>
        <v>0</v>
      </c>
      <c r="D136" s="31" t="e">
        <f>F124/C136</f>
        <v>#DIV/0!</v>
      </c>
      <c r="E136" s="44" t="e">
        <f>C124*D136</f>
        <v>#DIV/0!</v>
      </c>
      <c r="F136" s="45" t="e">
        <f>C136-F124-($K$51)-($G$51)</f>
        <v>#DIV/0!</v>
      </c>
      <c r="G136" s="46" t="e">
        <f>F136*C124</f>
        <v>#DIV/0!</v>
      </c>
      <c r="H136" s="57" t="e">
        <f>F136/C136</f>
        <v>#DIV/0!</v>
      </c>
      <c r="I136" s="74" t="e">
        <f>H136*C124</f>
        <v>#DIV/0!</v>
      </c>
      <c r="J136" s="21"/>
      <c r="K136" s="16"/>
    </row>
    <row r="137" spans="2:11" ht="14.25">
      <c r="B137" s="26" t="s">
        <v>16</v>
      </c>
      <c r="C137" s="30">
        <f>$C$59</f>
        <v>0</v>
      </c>
      <c r="D137" s="31" t="e">
        <f>F125/C137</f>
        <v>#DIV/0!</v>
      </c>
      <c r="E137" s="44" t="e">
        <f>C125*D137</f>
        <v>#DIV/0!</v>
      </c>
      <c r="F137" s="45" t="e">
        <f>C137-F125-($K$51)-($G$51)</f>
        <v>#DIV/0!</v>
      </c>
      <c r="G137" s="46" t="e">
        <f>F137*C125</f>
        <v>#DIV/0!</v>
      </c>
      <c r="H137" s="57" t="e">
        <f>F137/C137</f>
        <v>#DIV/0!</v>
      </c>
      <c r="I137" s="74" t="e">
        <f>H137*C125</f>
        <v>#DIV/0!</v>
      </c>
      <c r="J137" s="21"/>
      <c r="K137" s="16"/>
    </row>
    <row r="138" spans="2:11" ht="14.25" thickBot="1">
      <c r="B138" s="62" t="s">
        <v>39</v>
      </c>
      <c r="C138" s="33"/>
      <c r="D138" s="15"/>
      <c r="E138" s="47" t="e">
        <f>SUM(E135:E137)</f>
        <v>#DIV/0!</v>
      </c>
      <c r="F138" s="48"/>
      <c r="G138" s="61" t="e">
        <f>SUM(G135:G137)</f>
        <v>#DIV/0!</v>
      </c>
      <c r="H138" s="58"/>
      <c r="I138" s="58" t="e">
        <f>SUM(I135:I137)</f>
        <v>#DIV/0!</v>
      </c>
      <c r="J138" s="22"/>
      <c r="K138" s="16"/>
    </row>
    <row r="139" spans="2:11" ht="14.25" thickBot="1">
      <c r="B139" s="73"/>
      <c r="C139" s="86"/>
      <c r="D139" s="75"/>
      <c r="E139" s="75"/>
      <c r="F139" s="75"/>
      <c r="G139" s="16"/>
      <c r="H139" s="16"/>
      <c r="I139" s="16"/>
      <c r="J139" s="16"/>
      <c r="K139" s="77"/>
    </row>
    <row r="140" spans="2:11" ht="23.25" thickBot="1">
      <c r="B140" s="200" t="s">
        <v>11</v>
      </c>
      <c r="C140" s="201"/>
      <c r="D140" s="201"/>
      <c r="E140" s="201"/>
      <c r="F140" s="201"/>
      <c r="G140" s="201"/>
      <c r="H140" s="201"/>
      <c r="I140" s="201"/>
      <c r="J140" s="202"/>
      <c r="K140" s="85"/>
    </row>
    <row r="141" spans="2:13" s="52" customFormat="1" ht="42.75">
      <c r="B141" s="49"/>
      <c r="C141" s="24" t="s">
        <v>7</v>
      </c>
      <c r="D141" s="25" t="s">
        <v>3</v>
      </c>
      <c r="E141" s="25" t="s">
        <v>4</v>
      </c>
      <c r="F141" s="25" t="s">
        <v>56</v>
      </c>
      <c r="G141" s="50" t="s">
        <v>46</v>
      </c>
      <c r="H141" s="50" t="s">
        <v>48</v>
      </c>
      <c r="I141" s="50" t="s">
        <v>49</v>
      </c>
      <c r="J141" s="135" t="s">
        <v>50</v>
      </c>
      <c r="M141" s="164"/>
    </row>
    <row r="142" spans="2:10" ht="14.25">
      <c r="B142" s="26" t="s">
        <v>1</v>
      </c>
      <c r="C142" s="27">
        <f>G26</f>
        <v>0</v>
      </c>
      <c r="D142" s="28">
        <f>D26</f>
        <v>0</v>
      </c>
      <c r="E142" s="28" t="e">
        <f>D142/D27</f>
        <v>#DIV/0!</v>
      </c>
      <c r="F142" s="29" t="e">
        <f>E142+L26</f>
        <v>#DIV/0!</v>
      </c>
      <c r="G142" s="45" t="e">
        <f>F142+$K$51</f>
        <v>#DIV/0!</v>
      </c>
      <c r="H142" s="45" t="e">
        <f>G142+$G$51</f>
        <v>#DIV/0!</v>
      </c>
      <c r="I142" s="60" t="e">
        <f>H142/$K$82</f>
        <v>#DIV/0!</v>
      </c>
      <c r="J142" s="134" t="e">
        <f>I142*K26</f>
        <v>#DIV/0!</v>
      </c>
    </row>
    <row r="143" spans="2:10" ht="14.25">
      <c r="B143" s="26" t="s">
        <v>2</v>
      </c>
      <c r="C143" s="27">
        <f>H26</f>
        <v>0</v>
      </c>
      <c r="D143" s="28">
        <f>E26</f>
        <v>0</v>
      </c>
      <c r="E143" s="28" t="e">
        <f>D143/E27</f>
        <v>#DIV/0!</v>
      </c>
      <c r="F143" s="29" t="e">
        <f>E143+L26</f>
        <v>#DIV/0!</v>
      </c>
      <c r="G143" s="45" t="e">
        <f>F143+$K$51</f>
        <v>#DIV/0!</v>
      </c>
      <c r="H143" s="45" t="e">
        <f>G143+$G$51</f>
        <v>#DIV/0!</v>
      </c>
      <c r="I143" s="60" t="e">
        <f>H143/$K$83</f>
        <v>#DIV/0!</v>
      </c>
      <c r="J143" s="134" t="e">
        <f>I143*K26</f>
        <v>#DIV/0!</v>
      </c>
    </row>
    <row r="144" spans="2:10" ht="14.25">
      <c r="B144" s="26" t="s">
        <v>16</v>
      </c>
      <c r="C144" s="27">
        <f>I26</f>
        <v>0</v>
      </c>
      <c r="D144" s="28">
        <f>F26</f>
        <v>0</v>
      </c>
      <c r="E144" s="28" t="e">
        <f>D144/F27</f>
        <v>#DIV/0!</v>
      </c>
      <c r="F144" s="29" t="e">
        <f>E144+L26</f>
        <v>#DIV/0!</v>
      </c>
      <c r="G144" s="45" t="e">
        <f>F144+$K$51</f>
        <v>#DIV/0!</v>
      </c>
      <c r="H144" s="45" t="e">
        <f>G144+$G$51</f>
        <v>#DIV/0!</v>
      </c>
      <c r="I144" s="60" t="e">
        <f>H144/$K$84</f>
        <v>#DIV/0!</v>
      </c>
      <c r="J144" s="134" t="e">
        <f>I144*K26</f>
        <v>#DIV/0!</v>
      </c>
    </row>
    <row r="145" spans="2:10" ht="14.25">
      <c r="B145" s="26" t="s">
        <v>39</v>
      </c>
      <c r="C145" s="86"/>
      <c r="D145" s="75"/>
      <c r="E145" s="75"/>
      <c r="F145" s="75"/>
      <c r="G145" s="16"/>
      <c r="H145" s="16"/>
      <c r="I145" s="16"/>
      <c r="J145" s="21"/>
    </row>
    <row r="146" spans="2:11" ht="14.25">
      <c r="B146" s="26"/>
      <c r="C146" s="86"/>
      <c r="D146" s="75"/>
      <c r="E146" s="75"/>
      <c r="F146" s="75"/>
      <c r="G146" s="16"/>
      <c r="H146" s="16"/>
      <c r="I146" s="16"/>
      <c r="J146" s="21"/>
      <c r="K146" s="77"/>
    </row>
    <row r="147" spans="2:11" ht="42.75">
      <c r="B147" s="26"/>
      <c r="C147" s="68" t="s">
        <v>5</v>
      </c>
      <c r="D147" s="68" t="s">
        <v>0</v>
      </c>
      <c r="E147" s="68" t="s">
        <v>6</v>
      </c>
      <c r="F147" s="70" t="s">
        <v>37</v>
      </c>
      <c r="G147" s="71" t="s">
        <v>38</v>
      </c>
      <c r="H147" s="72" t="s">
        <v>40</v>
      </c>
      <c r="I147" s="71" t="s">
        <v>42</v>
      </c>
      <c r="J147" s="21"/>
      <c r="K147" s="77"/>
    </row>
    <row r="148" spans="2:11" ht="14.25">
      <c r="B148" s="26" t="s">
        <v>1</v>
      </c>
      <c r="C148" s="30" t="e">
        <f>$F$46</f>
        <v>#DIV/0!</v>
      </c>
      <c r="D148" s="31" t="e">
        <f>F142/C148</f>
        <v>#DIV/0!</v>
      </c>
      <c r="E148" s="44" t="e">
        <f>C142*D148</f>
        <v>#DIV/0!</v>
      </c>
      <c r="F148" s="45" t="e">
        <f>C148-F142-($K$51)-($G$51)</f>
        <v>#DIV/0!</v>
      </c>
      <c r="G148" s="46" t="e">
        <f>F148*C142</f>
        <v>#DIV/0!</v>
      </c>
      <c r="H148" s="57" t="e">
        <f>F148/C148</f>
        <v>#DIV/0!</v>
      </c>
      <c r="I148" s="74" t="e">
        <f>H148*C142</f>
        <v>#DIV/0!</v>
      </c>
      <c r="J148" s="21"/>
      <c r="K148" s="77"/>
    </row>
    <row r="149" spans="2:11" ht="14.25">
      <c r="B149" s="26" t="s">
        <v>2</v>
      </c>
      <c r="C149" s="30" t="e">
        <f>$F$47</f>
        <v>#DIV/0!</v>
      </c>
      <c r="D149" s="31" t="e">
        <f>F143/C149</f>
        <v>#DIV/0!</v>
      </c>
      <c r="E149" s="44" t="e">
        <f>C143*D149</f>
        <v>#DIV/0!</v>
      </c>
      <c r="F149" s="45" t="e">
        <f>C149-F143-($K$51)-($G$51)</f>
        <v>#DIV/0!</v>
      </c>
      <c r="G149" s="46" t="e">
        <f>F149*C143</f>
        <v>#DIV/0!</v>
      </c>
      <c r="H149" s="57" t="e">
        <f>F149/C149</f>
        <v>#DIV/0!</v>
      </c>
      <c r="I149" s="74" t="e">
        <f>H149*C143</f>
        <v>#DIV/0!</v>
      </c>
      <c r="J149" s="21"/>
      <c r="K149" s="77"/>
    </row>
    <row r="150" spans="2:11" ht="14.25">
      <c r="B150" s="26" t="s">
        <v>16</v>
      </c>
      <c r="C150" s="30" t="e">
        <f>$F$48</f>
        <v>#DIV/0!</v>
      </c>
      <c r="D150" s="31" t="e">
        <f>F144/C150</f>
        <v>#DIV/0!</v>
      </c>
      <c r="E150" s="44" t="e">
        <f>C144*D150</f>
        <v>#DIV/0!</v>
      </c>
      <c r="F150" s="45" t="e">
        <f>C150-F144-($K$51)-($G$51)</f>
        <v>#DIV/0!</v>
      </c>
      <c r="G150" s="46" t="e">
        <f>F150*C144</f>
        <v>#DIV/0!</v>
      </c>
      <c r="H150" s="57" t="e">
        <f>F150/C150</f>
        <v>#DIV/0!</v>
      </c>
      <c r="I150" s="74" t="e">
        <f>H150*C144</f>
        <v>#DIV/0!</v>
      </c>
      <c r="J150" s="21"/>
      <c r="K150" s="77"/>
    </row>
    <row r="151" spans="2:11" ht="14.25">
      <c r="B151" s="26" t="s">
        <v>39</v>
      </c>
      <c r="C151" s="77"/>
      <c r="D151" s="87"/>
      <c r="E151" s="78" t="e">
        <f>SUM(E148:E150)</f>
        <v>#DIV/0!</v>
      </c>
      <c r="F151" s="45"/>
      <c r="G151" s="79" t="e">
        <f>SUM(G148:G150)</f>
        <v>#DIV/0!</v>
      </c>
      <c r="H151" s="57"/>
      <c r="I151" s="57" t="e">
        <f>SUM(I148:I150)</f>
        <v>#DIV/0!</v>
      </c>
      <c r="J151" s="21"/>
      <c r="K151" s="77"/>
    </row>
    <row r="152" spans="2:11" ht="14.25">
      <c r="B152" s="26"/>
      <c r="C152" s="86"/>
      <c r="D152" s="75"/>
      <c r="E152" s="75"/>
      <c r="F152" s="75"/>
      <c r="G152" s="16"/>
      <c r="H152" s="16"/>
      <c r="I152" s="16"/>
      <c r="J152" s="21"/>
      <c r="K152" s="77"/>
    </row>
    <row r="153" spans="2:11" ht="42.75">
      <c r="B153" s="26"/>
      <c r="C153" s="68" t="s">
        <v>5</v>
      </c>
      <c r="D153" s="68" t="s">
        <v>0</v>
      </c>
      <c r="E153" s="68" t="s">
        <v>6</v>
      </c>
      <c r="F153" s="70" t="s">
        <v>37</v>
      </c>
      <c r="G153" s="71" t="s">
        <v>38</v>
      </c>
      <c r="H153" s="72" t="s">
        <v>40</v>
      </c>
      <c r="I153" s="71" t="s">
        <v>42</v>
      </c>
      <c r="J153" s="21"/>
      <c r="K153" s="16"/>
    </row>
    <row r="154" spans="2:11" ht="14.25">
      <c r="B154" s="26" t="s">
        <v>1</v>
      </c>
      <c r="C154" s="30">
        <f>$C$57</f>
        <v>0</v>
      </c>
      <c r="D154" s="31" t="e">
        <f>F142/C154</f>
        <v>#DIV/0!</v>
      </c>
      <c r="E154" s="44" t="e">
        <f>C142*D154</f>
        <v>#DIV/0!</v>
      </c>
      <c r="F154" s="45" t="e">
        <f>C154-F142-($K$51)-($G$51)</f>
        <v>#DIV/0!</v>
      </c>
      <c r="G154" s="46" t="e">
        <f>F154*C142</f>
        <v>#DIV/0!</v>
      </c>
      <c r="H154" s="57" t="e">
        <f>F154/C154</f>
        <v>#DIV/0!</v>
      </c>
      <c r="I154" s="74" t="e">
        <f>H154*C142</f>
        <v>#DIV/0!</v>
      </c>
      <c r="J154" s="21"/>
      <c r="K154" s="16"/>
    </row>
    <row r="155" spans="2:11" ht="14.25">
      <c r="B155" s="26" t="s">
        <v>2</v>
      </c>
      <c r="C155" s="30">
        <f>$C$58</f>
        <v>0</v>
      </c>
      <c r="D155" s="31" t="e">
        <f>F143/C155</f>
        <v>#DIV/0!</v>
      </c>
      <c r="E155" s="44" t="e">
        <f>C143*D155</f>
        <v>#DIV/0!</v>
      </c>
      <c r="F155" s="45" t="e">
        <f>C155-F143-($K$51)-($G$51)</f>
        <v>#DIV/0!</v>
      </c>
      <c r="G155" s="46" t="e">
        <f>F155*C143</f>
        <v>#DIV/0!</v>
      </c>
      <c r="H155" s="57" t="e">
        <f>F155/C155</f>
        <v>#DIV/0!</v>
      </c>
      <c r="I155" s="74" t="e">
        <f>H155*C143</f>
        <v>#DIV/0!</v>
      </c>
      <c r="J155" s="21"/>
      <c r="K155" s="16"/>
    </row>
    <row r="156" spans="2:11" ht="14.25">
      <c r="B156" s="26" t="s">
        <v>16</v>
      </c>
      <c r="C156" s="30">
        <f>$C$59</f>
        <v>0</v>
      </c>
      <c r="D156" s="31" t="e">
        <f>F144/C156</f>
        <v>#DIV/0!</v>
      </c>
      <c r="E156" s="44" t="e">
        <f>C144*D156</f>
        <v>#DIV/0!</v>
      </c>
      <c r="F156" s="45" t="e">
        <f>C156-F144-($K$51)-($G$51)</f>
        <v>#DIV/0!</v>
      </c>
      <c r="G156" s="46" t="e">
        <f>F156*C144</f>
        <v>#DIV/0!</v>
      </c>
      <c r="H156" s="57" t="e">
        <f>F156/C156</f>
        <v>#DIV/0!</v>
      </c>
      <c r="I156" s="74" t="e">
        <f>H156*C144</f>
        <v>#DIV/0!</v>
      </c>
      <c r="J156" s="21"/>
      <c r="K156" s="16"/>
    </row>
    <row r="157" spans="2:11" ht="14.25" thickBot="1">
      <c r="B157" s="62" t="s">
        <v>39</v>
      </c>
      <c r="C157" s="33"/>
      <c r="D157" s="15"/>
      <c r="E157" s="47" t="e">
        <f>SUM(E154:E156)</f>
        <v>#DIV/0!</v>
      </c>
      <c r="F157" s="48"/>
      <c r="G157" s="61" t="e">
        <f>SUM(G154:G156)</f>
        <v>#DIV/0!</v>
      </c>
      <c r="H157" s="58"/>
      <c r="I157" s="58" t="e">
        <f>SUM(I154:I156)</f>
        <v>#DIV/0!</v>
      </c>
      <c r="J157" s="22"/>
      <c r="K157" s="16"/>
    </row>
    <row r="158" spans="2:11" ht="14.25" thickBot="1">
      <c r="B158" s="73"/>
      <c r="C158" s="86"/>
      <c r="D158" s="75"/>
      <c r="E158" s="75"/>
      <c r="F158" s="75"/>
      <c r="G158" s="16"/>
      <c r="H158" s="16"/>
      <c r="I158" s="16"/>
      <c r="J158" s="16"/>
      <c r="K158" s="77"/>
    </row>
    <row r="159" spans="2:11" ht="23.25" thickBot="1">
      <c r="B159" s="200" t="s">
        <v>12</v>
      </c>
      <c r="C159" s="201"/>
      <c r="D159" s="201"/>
      <c r="E159" s="201"/>
      <c r="F159" s="201"/>
      <c r="G159" s="201"/>
      <c r="H159" s="201"/>
      <c r="I159" s="201"/>
      <c r="J159" s="202"/>
      <c r="K159" s="85"/>
    </row>
    <row r="160" spans="2:13" s="52" customFormat="1" ht="42.75">
      <c r="B160" s="49"/>
      <c r="C160" s="24" t="s">
        <v>7</v>
      </c>
      <c r="D160" s="25" t="s">
        <v>3</v>
      </c>
      <c r="E160" s="25" t="s">
        <v>4</v>
      </c>
      <c r="F160" s="25" t="s">
        <v>56</v>
      </c>
      <c r="G160" s="50" t="s">
        <v>46</v>
      </c>
      <c r="H160" s="50" t="s">
        <v>48</v>
      </c>
      <c r="I160" s="50" t="s">
        <v>49</v>
      </c>
      <c r="J160" s="135" t="s">
        <v>50</v>
      </c>
      <c r="M160" s="164"/>
    </row>
    <row r="161" spans="2:10" ht="14.25">
      <c r="B161" s="26" t="s">
        <v>1</v>
      </c>
      <c r="C161" s="27">
        <f>G28</f>
        <v>0</v>
      </c>
      <c r="D161" s="28">
        <f>D28</f>
        <v>0</v>
      </c>
      <c r="E161" s="165" t="e">
        <f>D161/D29</f>
        <v>#DIV/0!</v>
      </c>
      <c r="F161" s="29" t="e">
        <f>E161+L28</f>
        <v>#DIV/0!</v>
      </c>
      <c r="G161" s="45" t="e">
        <f>F161+$K$51</f>
        <v>#DIV/0!</v>
      </c>
      <c r="H161" s="45" t="e">
        <f>G161+$G$51</f>
        <v>#DIV/0!</v>
      </c>
      <c r="I161" s="60" t="e">
        <f>H161/$K$82</f>
        <v>#DIV/0!</v>
      </c>
      <c r="J161" s="134" t="e">
        <f>I161*K28</f>
        <v>#DIV/0!</v>
      </c>
    </row>
    <row r="162" spans="2:10" ht="14.25">
      <c r="B162" s="26" t="s">
        <v>2</v>
      </c>
      <c r="C162" s="27">
        <f>H28</f>
        <v>0</v>
      </c>
      <c r="D162" s="28">
        <f>E28</f>
        <v>0</v>
      </c>
      <c r="E162" s="29" t="e">
        <f>D162/E29</f>
        <v>#DIV/0!</v>
      </c>
      <c r="F162" s="29" t="e">
        <f>E162+L28</f>
        <v>#DIV/0!</v>
      </c>
      <c r="G162" s="45" t="e">
        <f>F162+$K$51</f>
        <v>#DIV/0!</v>
      </c>
      <c r="H162" s="45" t="e">
        <f>G162+$G$51</f>
        <v>#DIV/0!</v>
      </c>
      <c r="I162" s="60" t="e">
        <f>H162/$K$83</f>
        <v>#DIV/0!</v>
      </c>
      <c r="J162" s="134" t="e">
        <f>I162*K28</f>
        <v>#DIV/0!</v>
      </c>
    </row>
    <row r="163" spans="2:10" ht="14.25">
      <c r="B163" s="26" t="s">
        <v>16</v>
      </c>
      <c r="C163" s="27">
        <f>I28</f>
        <v>0</v>
      </c>
      <c r="D163" s="28">
        <f>F28</f>
        <v>0</v>
      </c>
      <c r="E163" s="29" t="e">
        <f>D163/F29</f>
        <v>#DIV/0!</v>
      </c>
      <c r="F163" s="29" t="e">
        <f>E163+L28</f>
        <v>#DIV/0!</v>
      </c>
      <c r="G163" s="45" t="e">
        <f>F163+$K$51</f>
        <v>#DIV/0!</v>
      </c>
      <c r="H163" s="45" t="e">
        <f>G163+$G$51</f>
        <v>#DIV/0!</v>
      </c>
      <c r="I163" s="60" t="e">
        <f>H163/$K$84</f>
        <v>#DIV/0!</v>
      </c>
      <c r="J163" s="134" t="e">
        <f>I163*K28</f>
        <v>#DIV/0!</v>
      </c>
    </row>
    <row r="164" spans="2:10" ht="14.25">
      <c r="B164" s="26" t="s">
        <v>39</v>
      </c>
      <c r="C164" s="86"/>
      <c r="D164" s="75"/>
      <c r="E164" s="75"/>
      <c r="F164" s="75"/>
      <c r="G164" s="16"/>
      <c r="H164" s="16"/>
      <c r="I164" s="16"/>
      <c r="J164" s="21"/>
    </row>
    <row r="165" spans="2:11" ht="14.25">
      <c r="B165" s="26"/>
      <c r="C165" s="86"/>
      <c r="D165" s="75"/>
      <c r="E165" s="75"/>
      <c r="F165" s="75"/>
      <c r="G165" s="16"/>
      <c r="H165" s="16"/>
      <c r="I165" s="16"/>
      <c r="J165" s="21"/>
      <c r="K165" s="77"/>
    </row>
    <row r="166" spans="2:11" ht="42.75">
      <c r="B166" s="26"/>
      <c r="C166" s="68" t="s">
        <v>5</v>
      </c>
      <c r="D166" s="68" t="s">
        <v>0</v>
      </c>
      <c r="E166" s="68" t="s">
        <v>6</v>
      </c>
      <c r="F166" s="70" t="s">
        <v>37</v>
      </c>
      <c r="G166" s="71" t="s">
        <v>38</v>
      </c>
      <c r="H166" s="72" t="s">
        <v>40</v>
      </c>
      <c r="I166" s="71" t="s">
        <v>42</v>
      </c>
      <c r="J166" s="21"/>
      <c r="K166" s="77"/>
    </row>
    <row r="167" spans="2:11" ht="14.25">
      <c r="B167" s="26" t="s">
        <v>1</v>
      </c>
      <c r="C167" s="30" t="e">
        <f>$F$46</f>
        <v>#DIV/0!</v>
      </c>
      <c r="D167" s="31" t="e">
        <f>F161/C167</f>
        <v>#DIV/0!</v>
      </c>
      <c r="E167" s="44" t="e">
        <f>C161*D167</f>
        <v>#DIV/0!</v>
      </c>
      <c r="F167" s="45" t="e">
        <f>C167-F161-($K$51)-($G$51)</f>
        <v>#DIV/0!</v>
      </c>
      <c r="G167" s="46" t="e">
        <f>F167*C161</f>
        <v>#DIV/0!</v>
      </c>
      <c r="H167" s="57" t="e">
        <f>F167/C167</f>
        <v>#DIV/0!</v>
      </c>
      <c r="I167" s="74" t="e">
        <f>H167*C161</f>
        <v>#DIV/0!</v>
      </c>
      <c r="J167" s="21"/>
      <c r="K167" s="77"/>
    </row>
    <row r="168" spans="2:11" ht="14.25">
      <c r="B168" s="26" t="s">
        <v>2</v>
      </c>
      <c r="C168" s="30" t="e">
        <f>$F$47</f>
        <v>#DIV/0!</v>
      </c>
      <c r="D168" s="31" t="e">
        <f>F162/C168</f>
        <v>#DIV/0!</v>
      </c>
      <c r="E168" s="44" t="e">
        <f>C162*D168</f>
        <v>#DIV/0!</v>
      </c>
      <c r="F168" s="45" t="e">
        <f>C168-F162-($K$51)-($G$51)</f>
        <v>#DIV/0!</v>
      </c>
      <c r="G168" s="46" t="e">
        <f>F168*C162</f>
        <v>#DIV/0!</v>
      </c>
      <c r="H168" s="57" t="e">
        <f>F168/C168</f>
        <v>#DIV/0!</v>
      </c>
      <c r="I168" s="74" t="e">
        <f>H168*C162</f>
        <v>#DIV/0!</v>
      </c>
      <c r="J168" s="21"/>
      <c r="K168" s="77"/>
    </row>
    <row r="169" spans="2:11" ht="14.25">
      <c r="B169" s="26" t="s">
        <v>16</v>
      </c>
      <c r="C169" s="30" t="e">
        <f>$F$48</f>
        <v>#DIV/0!</v>
      </c>
      <c r="D169" s="31" t="e">
        <f>F163/C169</f>
        <v>#DIV/0!</v>
      </c>
      <c r="E169" s="44" t="e">
        <f>C163*D169</f>
        <v>#DIV/0!</v>
      </c>
      <c r="F169" s="45" t="e">
        <f>C169-F163-($K$51)-($G$51)</f>
        <v>#DIV/0!</v>
      </c>
      <c r="G169" s="46" t="e">
        <f>F169*C163</f>
        <v>#DIV/0!</v>
      </c>
      <c r="H169" s="57" t="e">
        <f>F169/C169</f>
        <v>#DIV/0!</v>
      </c>
      <c r="I169" s="74" t="e">
        <f>H169*C163</f>
        <v>#DIV/0!</v>
      </c>
      <c r="J169" s="21"/>
      <c r="K169" s="77"/>
    </row>
    <row r="170" spans="2:11" ht="14.25">
      <c r="B170" s="26" t="s">
        <v>39</v>
      </c>
      <c r="C170" s="77"/>
      <c r="D170" s="87"/>
      <c r="E170" s="78" t="e">
        <f>SUM(E167:E169)</f>
        <v>#DIV/0!</v>
      </c>
      <c r="F170" s="45"/>
      <c r="G170" s="79" t="e">
        <f>SUM(G167:G169)</f>
        <v>#DIV/0!</v>
      </c>
      <c r="H170" s="57"/>
      <c r="I170" s="57" t="e">
        <f>SUM(I167:I169)</f>
        <v>#DIV/0!</v>
      </c>
      <c r="J170" s="21"/>
      <c r="K170" s="77"/>
    </row>
    <row r="171" spans="2:11" ht="14.25">
      <c r="B171" s="26"/>
      <c r="C171" s="86"/>
      <c r="D171" s="75"/>
      <c r="E171" s="75"/>
      <c r="F171" s="75"/>
      <c r="G171" s="16"/>
      <c r="H171" s="16"/>
      <c r="I171" s="16"/>
      <c r="J171" s="21"/>
      <c r="K171" s="77"/>
    </row>
    <row r="172" spans="2:11" ht="42.75">
      <c r="B172" s="26"/>
      <c r="C172" s="68" t="s">
        <v>5</v>
      </c>
      <c r="D172" s="68" t="s">
        <v>0</v>
      </c>
      <c r="E172" s="68" t="s">
        <v>6</v>
      </c>
      <c r="F172" s="70" t="s">
        <v>37</v>
      </c>
      <c r="G172" s="71" t="s">
        <v>38</v>
      </c>
      <c r="H172" s="72" t="s">
        <v>40</v>
      </c>
      <c r="I172" s="71" t="s">
        <v>42</v>
      </c>
      <c r="J172" s="21"/>
      <c r="K172" s="16"/>
    </row>
    <row r="173" spans="2:11" ht="14.25">
      <c r="B173" s="26" t="s">
        <v>1</v>
      </c>
      <c r="C173" s="30">
        <f>$C$57</f>
        <v>0</v>
      </c>
      <c r="D173" s="31" t="e">
        <f>F161/C173</f>
        <v>#DIV/0!</v>
      </c>
      <c r="E173" s="44" t="e">
        <f>C161*D173</f>
        <v>#DIV/0!</v>
      </c>
      <c r="F173" s="45" t="e">
        <f>C173-F161-($K$51)-($G$51)</f>
        <v>#DIV/0!</v>
      </c>
      <c r="G173" s="46" t="e">
        <f>F173*C161</f>
        <v>#DIV/0!</v>
      </c>
      <c r="H173" s="57" t="e">
        <f>F173/C173</f>
        <v>#DIV/0!</v>
      </c>
      <c r="I173" s="74" t="e">
        <f>H173*C161</f>
        <v>#DIV/0!</v>
      </c>
      <c r="J173" s="21"/>
      <c r="K173" s="16"/>
    </row>
    <row r="174" spans="2:11" ht="14.25">
      <c r="B174" s="26" t="s">
        <v>2</v>
      </c>
      <c r="C174" s="30">
        <f>$C$58</f>
        <v>0</v>
      </c>
      <c r="D174" s="31" t="e">
        <f>F162/C174</f>
        <v>#DIV/0!</v>
      </c>
      <c r="E174" s="44" t="e">
        <f>C162*D174</f>
        <v>#DIV/0!</v>
      </c>
      <c r="F174" s="45" t="e">
        <f>C174-F162-($K$51)-($G$51)</f>
        <v>#DIV/0!</v>
      </c>
      <c r="G174" s="46" t="e">
        <f>F174*C162</f>
        <v>#DIV/0!</v>
      </c>
      <c r="H174" s="57" t="e">
        <f>F174/C174</f>
        <v>#DIV/0!</v>
      </c>
      <c r="I174" s="74" t="e">
        <f>H174*C162</f>
        <v>#DIV/0!</v>
      </c>
      <c r="J174" s="21"/>
      <c r="K174" s="16"/>
    </row>
    <row r="175" spans="2:11" ht="14.25">
      <c r="B175" s="26" t="s">
        <v>16</v>
      </c>
      <c r="C175" s="30">
        <f>$C$59</f>
        <v>0</v>
      </c>
      <c r="D175" s="31" t="e">
        <f>F163/C175</f>
        <v>#DIV/0!</v>
      </c>
      <c r="E175" s="44" t="e">
        <f>C163*D175</f>
        <v>#DIV/0!</v>
      </c>
      <c r="F175" s="45" t="e">
        <f>C175-F163-($K$51)-($G$51)</f>
        <v>#DIV/0!</v>
      </c>
      <c r="G175" s="46" t="e">
        <f>F175*C163</f>
        <v>#DIV/0!</v>
      </c>
      <c r="H175" s="57" t="e">
        <f>F175/C175</f>
        <v>#DIV/0!</v>
      </c>
      <c r="I175" s="74" t="e">
        <f>H175*C163</f>
        <v>#DIV/0!</v>
      </c>
      <c r="J175" s="21"/>
      <c r="K175" s="16"/>
    </row>
    <row r="176" spans="2:11" ht="14.25" thickBot="1">
      <c r="B176" s="62" t="s">
        <v>39</v>
      </c>
      <c r="C176" s="33"/>
      <c r="D176" s="15"/>
      <c r="E176" s="47" t="e">
        <f>SUM(E173:E175)</f>
        <v>#DIV/0!</v>
      </c>
      <c r="F176" s="48"/>
      <c r="G176" s="61" t="e">
        <f>SUM(G173:G175)</f>
        <v>#DIV/0!</v>
      </c>
      <c r="H176" s="58"/>
      <c r="I176" s="58" t="e">
        <f>SUM(I173:I175)</f>
        <v>#DIV/0!</v>
      </c>
      <c r="J176" s="22"/>
      <c r="K176" s="16"/>
    </row>
    <row r="177" spans="2:11" ht="14.25">
      <c r="B177" s="73"/>
      <c r="C177" s="86"/>
      <c r="D177" s="75"/>
      <c r="E177" s="75"/>
      <c r="F177" s="75"/>
      <c r="G177" s="16"/>
      <c r="H177" s="16"/>
      <c r="I177" s="16"/>
      <c r="J177" s="16"/>
      <c r="K177" s="77"/>
    </row>
    <row r="178" spans="2:11" ht="21" customHeight="1" thickBot="1">
      <c r="B178" s="73"/>
      <c r="C178" s="86"/>
      <c r="D178" s="75"/>
      <c r="E178" s="75"/>
      <c r="F178" s="75"/>
      <c r="G178" s="16"/>
      <c r="H178" s="16"/>
      <c r="I178" s="16"/>
      <c r="J178" s="16"/>
      <c r="K178" s="77"/>
    </row>
    <row r="179" spans="2:11" ht="23.25" thickBot="1">
      <c r="B179" s="200" t="s">
        <v>13</v>
      </c>
      <c r="C179" s="201"/>
      <c r="D179" s="201"/>
      <c r="E179" s="201"/>
      <c r="F179" s="201"/>
      <c r="G179" s="201"/>
      <c r="H179" s="201"/>
      <c r="I179" s="201"/>
      <c r="J179" s="202"/>
      <c r="K179" s="85"/>
    </row>
    <row r="180" spans="2:13" s="52" customFormat="1" ht="42.75">
      <c r="B180" s="49"/>
      <c r="C180" s="24" t="s">
        <v>7</v>
      </c>
      <c r="D180" s="25" t="s">
        <v>3</v>
      </c>
      <c r="E180" s="25" t="s">
        <v>4</v>
      </c>
      <c r="F180" s="25" t="s">
        <v>56</v>
      </c>
      <c r="G180" s="50" t="s">
        <v>46</v>
      </c>
      <c r="H180" s="50" t="s">
        <v>48</v>
      </c>
      <c r="I180" s="50" t="s">
        <v>49</v>
      </c>
      <c r="J180" s="135" t="s">
        <v>50</v>
      </c>
      <c r="M180" s="164"/>
    </row>
    <row r="181" spans="2:10" ht="14.25">
      <c r="B181" s="26" t="s">
        <v>1</v>
      </c>
      <c r="C181" s="27">
        <f>G30</f>
        <v>0</v>
      </c>
      <c r="D181" s="28">
        <f>D30</f>
        <v>0</v>
      </c>
      <c r="E181" s="29" t="e">
        <f>D181/D31</f>
        <v>#DIV/0!</v>
      </c>
      <c r="F181" s="29" t="e">
        <f>E181+L30</f>
        <v>#DIV/0!</v>
      </c>
      <c r="G181" s="45" t="e">
        <f>F181+$K$51</f>
        <v>#DIV/0!</v>
      </c>
      <c r="H181" s="45" t="e">
        <f>G181+$G$51</f>
        <v>#DIV/0!</v>
      </c>
      <c r="I181" s="60" t="e">
        <f>H181/$K$82</f>
        <v>#DIV/0!</v>
      </c>
      <c r="J181" s="134" t="e">
        <f>I181*K30</f>
        <v>#DIV/0!</v>
      </c>
    </row>
    <row r="182" spans="2:10" ht="14.25">
      <c r="B182" s="26" t="s">
        <v>2</v>
      </c>
      <c r="C182" s="27">
        <f>H30</f>
        <v>0</v>
      </c>
      <c r="D182" s="28">
        <f>E30</f>
        <v>0</v>
      </c>
      <c r="E182" s="29" t="e">
        <f>D182/E31</f>
        <v>#DIV/0!</v>
      </c>
      <c r="F182" s="29" t="e">
        <f>E182+L30</f>
        <v>#DIV/0!</v>
      </c>
      <c r="G182" s="45" t="e">
        <f>F182+$K$51</f>
        <v>#DIV/0!</v>
      </c>
      <c r="H182" s="45" t="e">
        <f>G182+$G$51</f>
        <v>#DIV/0!</v>
      </c>
      <c r="I182" s="60" t="e">
        <f>H182/$K$83</f>
        <v>#DIV/0!</v>
      </c>
      <c r="J182" s="134" t="e">
        <f>I182*K30</f>
        <v>#DIV/0!</v>
      </c>
    </row>
    <row r="183" spans="2:10" ht="14.25">
      <c r="B183" s="26" t="s">
        <v>16</v>
      </c>
      <c r="C183" s="27">
        <f>I30</f>
        <v>0</v>
      </c>
      <c r="D183" s="28">
        <f>F30</f>
        <v>0</v>
      </c>
      <c r="E183" s="29" t="e">
        <f>D183/F31</f>
        <v>#DIV/0!</v>
      </c>
      <c r="F183" s="29" t="e">
        <f>E183+L30</f>
        <v>#DIV/0!</v>
      </c>
      <c r="G183" s="45" t="e">
        <f>F183+$K$51</f>
        <v>#DIV/0!</v>
      </c>
      <c r="H183" s="45" t="e">
        <f>G183+$G$51</f>
        <v>#DIV/0!</v>
      </c>
      <c r="I183" s="60" t="e">
        <f>H183/$K$84</f>
        <v>#DIV/0!</v>
      </c>
      <c r="J183" s="134" t="e">
        <f>I183*K30</f>
        <v>#DIV/0!</v>
      </c>
    </row>
    <row r="184" spans="2:10" ht="14.25">
      <c r="B184" s="26" t="s">
        <v>39</v>
      </c>
      <c r="C184" s="86"/>
      <c r="D184" s="75"/>
      <c r="E184" s="75"/>
      <c r="F184" s="75"/>
      <c r="G184" s="16"/>
      <c r="H184" s="16"/>
      <c r="I184" s="16"/>
      <c r="J184" s="21"/>
    </row>
    <row r="185" spans="2:11" ht="14.25">
      <c r="B185" s="26"/>
      <c r="C185" s="86"/>
      <c r="D185" s="75"/>
      <c r="E185" s="75"/>
      <c r="F185" s="75"/>
      <c r="G185" s="16"/>
      <c r="H185" s="16"/>
      <c r="I185" s="16"/>
      <c r="J185" s="21"/>
      <c r="K185" s="77"/>
    </row>
    <row r="186" spans="2:11" ht="42.75">
      <c r="B186" s="26"/>
      <c r="C186" s="68" t="s">
        <v>5</v>
      </c>
      <c r="D186" s="68" t="s">
        <v>0</v>
      </c>
      <c r="E186" s="68" t="s">
        <v>6</v>
      </c>
      <c r="F186" s="70" t="s">
        <v>37</v>
      </c>
      <c r="G186" s="71" t="s">
        <v>38</v>
      </c>
      <c r="H186" s="72" t="s">
        <v>40</v>
      </c>
      <c r="I186" s="71" t="s">
        <v>42</v>
      </c>
      <c r="J186" s="21"/>
      <c r="K186" s="77"/>
    </row>
    <row r="187" spans="2:11" ht="14.25">
      <c r="B187" s="26" t="s">
        <v>1</v>
      </c>
      <c r="C187" s="30" t="e">
        <f>$F$46</f>
        <v>#DIV/0!</v>
      </c>
      <c r="D187" s="31" t="e">
        <f>F181/C187</f>
        <v>#DIV/0!</v>
      </c>
      <c r="E187" s="44" t="e">
        <f>C181*D187</f>
        <v>#DIV/0!</v>
      </c>
      <c r="F187" s="45" t="e">
        <f>C187-F181-($K$51)-($G$51)</f>
        <v>#DIV/0!</v>
      </c>
      <c r="G187" s="46" t="e">
        <f>F187*C181</f>
        <v>#DIV/0!</v>
      </c>
      <c r="H187" s="57" t="e">
        <f>F187/C187</f>
        <v>#DIV/0!</v>
      </c>
      <c r="I187" s="74" t="e">
        <f>H187*C181</f>
        <v>#DIV/0!</v>
      </c>
      <c r="J187" s="21"/>
      <c r="K187" s="77"/>
    </row>
    <row r="188" spans="2:11" ht="14.25">
      <c r="B188" s="26" t="s">
        <v>2</v>
      </c>
      <c r="C188" s="30" t="e">
        <f>$F$47</f>
        <v>#DIV/0!</v>
      </c>
      <c r="D188" s="31" t="e">
        <f>F182/C188</f>
        <v>#DIV/0!</v>
      </c>
      <c r="E188" s="44" t="e">
        <f>C182*D188</f>
        <v>#DIV/0!</v>
      </c>
      <c r="F188" s="45" t="e">
        <f>C188-F182-($K$51)-($G$51)</f>
        <v>#DIV/0!</v>
      </c>
      <c r="G188" s="46" t="e">
        <f>F188*C182</f>
        <v>#DIV/0!</v>
      </c>
      <c r="H188" s="57" t="e">
        <f>F188/C188</f>
        <v>#DIV/0!</v>
      </c>
      <c r="I188" s="74" t="e">
        <f>H188*C182</f>
        <v>#DIV/0!</v>
      </c>
      <c r="J188" s="21"/>
      <c r="K188" s="77"/>
    </row>
    <row r="189" spans="2:11" ht="14.25">
      <c r="B189" s="26" t="s">
        <v>16</v>
      </c>
      <c r="C189" s="30" t="e">
        <f>$F$48</f>
        <v>#DIV/0!</v>
      </c>
      <c r="D189" s="31" t="e">
        <f>F183/C189</f>
        <v>#DIV/0!</v>
      </c>
      <c r="E189" s="44" t="e">
        <f>C183*D189</f>
        <v>#DIV/0!</v>
      </c>
      <c r="F189" s="45" t="e">
        <f>C189-F183-($K$51)-($G$51)</f>
        <v>#DIV/0!</v>
      </c>
      <c r="G189" s="46" t="e">
        <f>F189*C183</f>
        <v>#DIV/0!</v>
      </c>
      <c r="H189" s="57" t="e">
        <f>F189/C189</f>
        <v>#DIV/0!</v>
      </c>
      <c r="I189" s="74" t="e">
        <f>H189*C183</f>
        <v>#DIV/0!</v>
      </c>
      <c r="J189" s="21"/>
      <c r="K189" s="77"/>
    </row>
    <row r="190" spans="2:11" ht="14.25">
      <c r="B190" s="26" t="s">
        <v>39</v>
      </c>
      <c r="C190" s="77"/>
      <c r="D190" s="87"/>
      <c r="E190" s="78" t="e">
        <f>SUM(E187:E189)</f>
        <v>#DIV/0!</v>
      </c>
      <c r="F190" s="45"/>
      <c r="G190" s="79" t="e">
        <f>SUM(G187:G189)</f>
        <v>#DIV/0!</v>
      </c>
      <c r="H190" s="57"/>
      <c r="I190" s="57" t="e">
        <f>SUM(I187:I189)</f>
        <v>#DIV/0!</v>
      </c>
      <c r="J190" s="21"/>
      <c r="K190" s="77"/>
    </row>
    <row r="191" spans="2:11" ht="14.25">
      <c r="B191" s="26"/>
      <c r="C191" s="86"/>
      <c r="D191" s="75"/>
      <c r="E191" s="75"/>
      <c r="F191" s="75"/>
      <c r="G191" s="16"/>
      <c r="H191" s="16"/>
      <c r="I191" s="16"/>
      <c r="J191" s="21"/>
      <c r="K191" s="77"/>
    </row>
    <row r="192" spans="2:11" ht="42.75">
      <c r="B192" s="26"/>
      <c r="C192" s="68" t="s">
        <v>5</v>
      </c>
      <c r="D192" s="68" t="s">
        <v>0</v>
      </c>
      <c r="E192" s="68" t="s">
        <v>6</v>
      </c>
      <c r="F192" s="70" t="s">
        <v>37</v>
      </c>
      <c r="G192" s="71" t="s">
        <v>38</v>
      </c>
      <c r="H192" s="72" t="s">
        <v>40</v>
      </c>
      <c r="I192" s="71" t="s">
        <v>42</v>
      </c>
      <c r="J192" s="21"/>
      <c r="K192" s="16"/>
    </row>
    <row r="193" spans="2:11" ht="14.25">
      <c r="B193" s="26" t="s">
        <v>1</v>
      </c>
      <c r="C193" s="30">
        <f>$C$57</f>
        <v>0</v>
      </c>
      <c r="D193" s="31" t="e">
        <f>F181/C193</f>
        <v>#DIV/0!</v>
      </c>
      <c r="E193" s="44" t="e">
        <f>C181*D193</f>
        <v>#DIV/0!</v>
      </c>
      <c r="F193" s="45" t="e">
        <f>C193-F181-($K$51)-($G$51)</f>
        <v>#DIV/0!</v>
      </c>
      <c r="G193" s="46" t="e">
        <f>F193*C181</f>
        <v>#DIV/0!</v>
      </c>
      <c r="H193" s="57" t="e">
        <f>F193/C193</f>
        <v>#DIV/0!</v>
      </c>
      <c r="I193" s="74" t="e">
        <f>H193*C181</f>
        <v>#DIV/0!</v>
      </c>
      <c r="J193" s="21"/>
      <c r="K193" s="16"/>
    </row>
    <row r="194" spans="2:11" ht="14.25">
      <c r="B194" s="26" t="s">
        <v>2</v>
      </c>
      <c r="C194" s="30">
        <f>$C$58</f>
        <v>0</v>
      </c>
      <c r="D194" s="31" t="e">
        <f>F182/C194</f>
        <v>#DIV/0!</v>
      </c>
      <c r="E194" s="44" t="e">
        <f>C182*D194</f>
        <v>#DIV/0!</v>
      </c>
      <c r="F194" s="45" t="e">
        <f>C194-F182-($K$51)-($G$51)</f>
        <v>#DIV/0!</v>
      </c>
      <c r="G194" s="46" t="e">
        <f>F194*C182</f>
        <v>#DIV/0!</v>
      </c>
      <c r="H194" s="57" t="e">
        <f>F194/C194</f>
        <v>#DIV/0!</v>
      </c>
      <c r="I194" s="74" t="e">
        <f>H194*C182</f>
        <v>#DIV/0!</v>
      </c>
      <c r="J194" s="21"/>
      <c r="K194" s="16"/>
    </row>
    <row r="195" spans="2:11" ht="14.25">
      <c r="B195" s="26" t="s">
        <v>16</v>
      </c>
      <c r="C195" s="30">
        <f>$C$59</f>
        <v>0</v>
      </c>
      <c r="D195" s="31" t="e">
        <f>F183/C195</f>
        <v>#DIV/0!</v>
      </c>
      <c r="E195" s="44" t="e">
        <f>C183*D195</f>
        <v>#DIV/0!</v>
      </c>
      <c r="F195" s="45" t="e">
        <f>C195-F183-($K$51)-($G$51)</f>
        <v>#DIV/0!</v>
      </c>
      <c r="G195" s="46" t="e">
        <f>F195*C183</f>
        <v>#DIV/0!</v>
      </c>
      <c r="H195" s="57" t="e">
        <f>F195/C195</f>
        <v>#DIV/0!</v>
      </c>
      <c r="I195" s="74" t="e">
        <f>H195*C183</f>
        <v>#DIV/0!</v>
      </c>
      <c r="J195" s="21"/>
      <c r="K195" s="16"/>
    </row>
    <row r="196" spans="2:11" ht="14.25" thickBot="1">
      <c r="B196" s="62" t="s">
        <v>39</v>
      </c>
      <c r="C196" s="33"/>
      <c r="D196" s="15"/>
      <c r="E196" s="47" t="e">
        <f>SUM(E193:E195)</f>
        <v>#DIV/0!</v>
      </c>
      <c r="F196" s="48"/>
      <c r="G196" s="61" t="e">
        <f>SUM(G193:G195)</f>
        <v>#DIV/0!</v>
      </c>
      <c r="H196" s="58"/>
      <c r="I196" s="58" t="e">
        <f>SUM(I193:I195)</f>
        <v>#DIV/0!</v>
      </c>
      <c r="J196" s="22"/>
      <c r="K196" s="16"/>
    </row>
    <row r="197" spans="2:11" ht="14.25" thickBot="1">
      <c r="B197" s="73"/>
      <c r="C197" s="86"/>
      <c r="D197" s="75"/>
      <c r="E197" s="75"/>
      <c r="F197" s="75"/>
      <c r="G197" s="16"/>
      <c r="H197" s="16"/>
      <c r="I197" s="16"/>
      <c r="J197" s="16"/>
      <c r="K197" s="77"/>
    </row>
    <row r="198" spans="2:11" ht="23.25" thickBot="1">
      <c r="B198" s="200" t="s">
        <v>14</v>
      </c>
      <c r="C198" s="201"/>
      <c r="D198" s="201"/>
      <c r="E198" s="201"/>
      <c r="F198" s="201"/>
      <c r="G198" s="201"/>
      <c r="H198" s="201"/>
      <c r="I198" s="201"/>
      <c r="J198" s="202"/>
      <c r="K198" s="85"/>
    </row>
    <row r="199" spans="2:13" s="52" customFormat="1" ht="42.75">
      <c r="B199" s="49"/>
      <c r="C199" s="24" t="s">
        <v>7</v>
      </c>
      <c r="D199" s="25" t="s">
        <v>3</v>
      </c>
      <c r="E199" s="25" t="s">
        <v>4</v>
      </c>
      <c r="F199" s="25" t="s">
        <v>56</v>
      </c>
      <c r="G199" s="50" t="s">
        <v>46</v>
      </c>
      <c r="H199" s="50" t="s">
        <v>48</v>
      </c>
      <c r="I199" s="50" t="s">
        <v>49</v>
      </c>
      <c r="J199" s="135" t="s">
        <v>50</v>
      </c>
      <c r="M199" s="164"/>
    </row>
    <row r="200" spans="2:10" ht="14.25">
      <c r="B200" s="26" t="s">
        <v>1</v>
      </c>
      <c r="C200" s="27">
        <f>G32</f>
        <v>0</v>
      </c>
      <c r="D200" s="28">
        <f>D32</f>
        <v>0</v>
      </c>
      <c r="E200" s="29" t="e">
        <f>D200/D33</f>
        <v>#DIV/0!</v>
      </c>
      <c r="F200" s="29" t="e">
        <f>E200+L32</f>
        <v>#DIV/0!</v>
      </c>
      <c r="G200" s="45" t="e">
        <f>F200+$K$51</f>
        <v>#DIV/0!</v>
      </c>
      <c r="H200" s="45" t="e">
        <f>G200+$G$51</f>
        <v>#DIV/0!</v>
      </c>
      <c r="I200" s="60" t="e">
        <f>H200/$K$82</f>
        <v>#DIV/0!</v>
      </c>
      <c r="J200" s="134" t="e">
        <f>I200*K32</f>
        <v>#DIV/0!</v>
      </c>
    </row>
    <row r="201" spans="2:10" ht="14.25">
      <c r="B201" s="26" t="s">
        <v>2</v>
      </c>
      <c r="C201" s="27">
        <f>H32</f>
        <v>0</v>
      </c>
      <c r="D201" s="28">
        <f>E32</f>
        <v>0</v>
      </c>
      <c r="E201" s="29" t="e">
        <f>D201/E33</f>
        <v>#DIV/0!</v>
      </c>
      <c r="F201" s="29" t="e">
        <f>E201+L32</f>
        <v>#DIV/0!</v>
      </c>
      <c r="G201" s="45" t="e">
        <f>F201+$K$51</f>
        <v>#DIV/0!</v>
      </c>
      <c r="H201" s="45" t="e">
        <f>G201+$G$51</f>
        <v>#DIV/0!</v>
      </c>
      <c r="I201" s="60" t="e">
        <f>H201/$K$83</f>
        <v>#DIV/0!</v>
      </c>
      <c r="J201" s="134" t="e">
        <f>I201*K32</f>
        <v>#DIV/0!</v>
      </c>
    </row>
    <row r="202" spans="2:10" ht="14.25">
      <c r="B202" s="26" t="s">
        <v>16</v>
      </c>
      <c r="C202" s="27">
        <f>I32</f>
        <v>0</v>
      </c>
      <c r="D202" s="28">
        <f>F32</f>
        <v>0</v>
      </c>
      <c r="E202" s="29" t="e">
        <f>D202/F33</f>
        <v>#DIV/0!</v>
      </c>
      <c r="F202" s="29" t="e">
        <f>E202+L32</f>
        <v>#DIV/0!</v>
      </c>
      <c r="G202" s="45" t="e">
        <f>F202+$K$51</f>
        <v>#DIV/0!</v>
      </c>
      <c r="H202" s="45" t="e">
        <f>G202+$G$51</f>
        <v>#DIV/0!</v>
      </c>
      <c r="I202" s="60" t="e">
        <f>H202/$K$84</f>
        <v>#DIV/0!</v>
      </c>
      <c r="J202" s="134" t="e">
        <f>I202*K32</f>
        <v>#DIV/0!</v>
      </c>
    </row>
    <row r="203" spans="2:10" ht="14.25">
      <c r="B203" s="26" t="s">
        <v>39</v>
      </c>
      <c r="C203" s="86"/>
      <c r="D203" s="75"/>
      <c r="E203" s="75"/>
      <c r="F203" s="75"/>
      <c r="G203" s="16"/>
      <c r="H203" s="16"/>
      <c r="I203" s="16"/>
      <c r="J203" s="21"/>
    </row>
    <row r="204" spans="2:11" ht="14.25">
      <c r="B204" s="26"/>
      <c r="C204" s="86"/>
      <c r="D204" s="75"/>
      <c r="E204" s="75"/>
      <c r="F204" s="75"/>
      <c r="G204" s="16"/>
      <c r="H204" s="16"/>
      <c r="I204" s="16"/>
      <c r="J204" s="21"/>
      <c r="K204" s="77"/>
    </row>
    <row r="205" spans="2:11" ht="42.75">
      <c r="B205" s="26"/>
      <c r="C205" s="68" t="s">
        <v>5</v>
      </c>
      <c r="D205" s="68" t="s">
        <v>0</v>
      </c>
      <c r="E205" s="68" t="s">
        <v>6</v>
      </c>
      <c r="F205" s="70" t="s">
        <v>37</v>
      </c>
      <c r="G205" s="71" t="s">
        <v>38</v>
      </c>
      <c r="H205" s="72" t="s">
        <v>40</v>
      </c>
      <c r="I205" s="71" t="s">
        <v>42</v>
      </c>
      <c r="J205" s="21"/>
      <c r="K205" s="77"/>
    </row>
    <row r="206" spans="2:11" ht="14.25">
      <c r="B206" s="26" t="s">
        <v>1</v>
      </c>
      <c r="C206" s="30" t="e">
        <f>$F$46</f>
        <v>#DIV/0!</v>
      </c>
      <c r="D206" s="31" t="e">
        <f>F200/C206</f>
        <v>#DIV/0!</v>
      </c>
      <c r="E206" s="44" t="e">
        <f>C200*D206</f>
        <v>#DIV/0!</v>
      </c>
      <c r="F206" s="45" t="e">
        <f>C206-F200-($K$51)-($G$51)</f>
        <v>#DIV/0!</v>
      </c>
      <c r="G206" s="46" t="e">
        <f>F206*C200</f>
        <v>#DIV/0!</v>
      </c>
      <c r="H206" s="57" t="e">
        <f>F206/C206</f>
        <v>#DIV/0!</v>
      </c>
      <c r="I206" s="74" t="e">
        <f>H206*C200</f>
        <v>#DIV/0!</v>
      </c>
      <c r="J206" s="21"/>
      <c r="K206" s="77"/>
    </row>
    <row r="207" spans="2:11" ht="14.25">
      <c r="B207" s="26" t="s">
        <v>2</v>
      </c>
      <c r="C207" s="30" t="e">
        <f>$F$47</f>
        <v>#DIV/0!</v>
      </c>
      <c r="D207" s="31" t="e">
        <f>F201/C207</f>
        <v>#DIV/0!</v>
      </c>
      <c r="E207" s="44" t="e">
        <f>C201*D207</f>
        <v>#DIV/0!</v>
      </c>
      <c r="F207" s="45" t="e">
        <f>C207-F201-($K$51)-($G$51)</f>
        <v>#DIV/0!</v>
      </c>
      <c r="G207" s="46" t="e">
        <f>F207*C201</f>
        <v>#DIV/0!</v>
      </c>
      <c r="H207" s="57" t="e">
        <f>F207/C207</f>
        <v>#DIV/0!</v>
      </c>
      <c r="I207" s="74" t="e">
        <f>H207*C201</f>
        <v>#DIV/0!</v>
      </c>
      <c r="J207" s="21"/>
      <c r="K207" s="77"/>
    </row>
    <row r="208" spans="2:11" ht="14.25">
      <c r="B208" s="26" t="s">
        <v>16</v>
      </c>
      <c r="C208" s="30" t="e">
        <f>$F$48</f>
        <v>#DIV/0!</v>
      </c>
      <c r="D208" s="31" t="e">
        <f>F202/C208</f>
        <v>#DIV/0!</v>
      </c>
      <c r="E208" s="44" t="e">
        <f>C202*D208</f>
        <v>#DIV/0!</v>
      </c>
      <c r="F208" s="45" t="e">
        <f>C208-F202-($K$51)-($G$51)</f>
        <v>#DIV/0!</v>
      </c>
      <c r="G208" s="46" t="e">
        <f>F208*C202</f>
        <v>#DIV/0!</v>
      </c>
      <c r="H208" s="57" t="e">
        <f>F208/C208</f>
        <v>#DIV/0!</v>
      </c>
      <c r="I208" s="74" t="e">
        <f>H208*C202</f>
        <v>#DIV/0!</v>
      </c>
      <c r="J208" s="21"/>
      <c r="K208" s="77"/>
    </row>
    <row r="209" spans="2:11" ht="14.25">
      <c r="B209" s="26" t="s">
        <v>39</v>
      </c>
      <c r="C209" s="77"/>
      <c r="D209" s="87"/>
      <c r="E209" s="78" t="e">
        <f>SUM(E206:E208)</f>
        <v>#DIV/0!</v>
      </c>
      <c r="F209" s="45"/>
      <c r="G209" s="79" t="e">
        <f>SUM(G206:G208)</f>
        <v>#DIV/0!</v>
      </c>
      <c r="H209" s="57"/>
      <c r="I209" s="57" t="e">
        <f>SUM(I206:I208)</f>
        <v>#DIV/0!</v>
      </c>
      <c r="J209" s="21"/>
      <c r="K209" s="77"/>
    </row>
    <row r="210" spans="2:11" ht="14.25">
      <c r="B210" s="26"/>
      <c r="C210" s="86"/>
      <c r="D210" s="75"/>
      <c r="E210" s="75"/>
      <c r="F210" s="75"/>
      <c r="G210" s="16"/>
      <c r="H210" s="16"/>
      <c r="I210" s="16"/>
      <c r="J210" s="21"/>
      <c r="K210" s="77"/>
    </row>
    <row r="211" spans="2:11" ht="42.75">
      <c r="B211" s="26"/>
      <c r="C211" s="68" t="s">
        <v>5</v>
      </c>
      <c r="D211" s="68" t="s">
        <v>0</v>
      </c>
      <c r="E211" s="68" t="s">
        <v>6</v>
      </c>
      <c r="F211" s="70" t="s">
        <v>37</v>
      </c>
      <c r="G211" s="71" t="s">
        <v>38</v>
      </c>
      <c r="H211" s="72" t="s">
        <v>40</v>
      </c>
      <c r="I211" s="71" t="s">
        <v>42</v>
      </c>
      <c r="J211" s="21"/>
      <c r="K211" s="16"/>
    </row>
    <row r="212" spans="2:11" ht="14.25">
      <c r="B212" s="26" t="s">
        <v>1</v>
      </c>
      <c r="C212" s="30">
        <f>$C$57</f>
        <v>0</v>
      </c>
      <c r="D212" s="31" t="e">
        <f>F200/C212</f>
        <v>#DIV/0!</v>
      </c>
      <c r="E212" s="44" t="e">
        <f>C200*D212</f>
        <v>#DIV/0!</v>
      </c>
      <c r="F212" s="45" t="e">
        <f>C212-F200-($K$51)-($G$51)</f>
        <v>#DIV/0!</v>
      </c>
      <c r="G212" s="46" t="e">
        <f>F212*C200</f>
        <v>#DIV/0!</v>
      </c>
      <c r="H212" s="57" t="e">
        <f>F212/C212</f>
        <v>#DIV/0!</v>
      </c>
      <c r="I212" s="74" t="e">
        <f>H212*C200</f>
        <v>#DIV/0!</v>
      </c>
      <c r="J212" s="21"/>
      <c r="K212" s="16"/>
    </row>
    <row r="213" spans="2:11" ht="14.25">
      <c r="B213" s="26" t="s">
        <v>2</v>
      </c>
      <c r="C213" s="30">
        <f>$C$58</f>
        <v>0</v>
      </c>
      <c r="D213" s="31" t="e">
        <f>F201/C213</f>
        <v>#DIV/0!</v>
      </c>
      <c r="E213" s="44" t="e">
        <f>C201*D213</f>
        <v>#DIV/0!</v>
      </c>
      <c r="F213" s="45" t="e">
        <f>C213-F201-($K$51)-($G$51)</f>
        <v>#DIV/0!</v>
      </c>
      <c r="G213" s="46" t="e">
        <f>F213*C201</f>
        <v>#DIV/0!</v>
      </c>
      <c r="H213" s="57" t="e">
        <f>F213/C213</f>
        <v>#DIV/0!</v>
      </c>
      <c r="I213" s="74" t="e">
        <f>H213*C201</f>
        <v>#DIV/0!</v>
      </c>
      <c r="J213" s="21"/>
      <c r="K213" s="16"/>
    </row>
    <row r="214" spans="2:11" ht="14.25">
      <c r="B214" s="26" t="s">
        <v>16</v>
      </c>
      <c r="C214" s="30">
        <f>$C$59</f>
        <v>0</v>
      </c>
      <c r="D214" s="31" t="e">
        <f>F202/C214</f>
        <v>#DIV/0!</v>
      </c>
      <c r="E214" s="44" t="e">
        <f>C202*D214</f>
        <v>#DIV/0!</v>
      </c>
      <c r="F214" s="45" t="e">
        <f>C214-F202-($K$51)-($G$51)</f>
        <v>#DIV/0!</v>
      </c>
      <c r="G214" s="46" t="e">
        <f>F214*C202</f>
        <v>#DIV/0!</v>
      </c>
      <c r="H214" s="57" t="e">
        <f>F214/C214</f>
        <v>#DIV/0!</v>
      </c>
      <c r="I214" s="74" t="e">
        <f>H214*C202</f>
        <v>#DIV/0!</v>
      </c>
      <c r="J214" s="21"/>
      <c r="K214" s="16"/>
    </row>
    <row r="215" spans="2:11" ht="14.25" thickBot="1">
      <c r="B215" s="62" t="s">
        <v>39</v>
      </c>
      <c r="C215" s="33"/>
      <c r="D215" s="15"/>
      <c r="E215" s="47" t="e">
        <f>SUM(E212:E214)</f>
        <v>#DIV/0!</v>
      </c>
      <c r="F215" s="48"/>
      <c r="G215" s="61" t="e">
        <f>SUM(G212:G214)</f>
        <v>#DIV/0!</v>
      </c>
      <c r="H215" s="58"/>
      <c r="I215" s="58" t="e">
        <f>SUM(I212:I214)</f>
        <v>#DIV/0!</v>
      </c>
      <c r="J215" s="22"/>
      <c r="K215" s="16"/>
    </row>
    <row r="216" spans="2:11" ht="14.25" thickBot="1">
      <c r="B216" s="73"/>
      <c r="C216" s="86"/>
      <c r="D216" s="75"/>
      <c r="E216" s="75"/>
      <c r="F216" s="75"/>
      <c r="G216" s="16"/>
      <c r="H216" s="16"/>
      <c r="I216" s="16"/>
      <c r="J216" s="16"/>
      <c r="K216" s="77"/>
    </row>
    <row r="217" spans="2:11" ht="23.25" thickBot="1">
      <c r="B217" s="200" t="s">
        <v>81</v>
      </c>
      <c r="C217" s="201"/>
      <c r="D217" s="201"/>
      <c r="E217" s="201"/>
      <c r="F217" s="201"/>
      <c r="G217" s="201"/>
      <c r="H217" s="201"/>
      <c r="I217" s="201"/>
      <c r="J217" s="202"/>
      <c r="K217" s="85"/>
    </row>
    <row r="218" spans="2:13" s="52" customFormat="1" ht="42.75">
      <c r="B218" s="49"/>
      <c r="C218" s="24" t="s">
        <v>7</v>
      </c>
      <c r="D218" s="25" t="s">
        <v>3</v>
      </c>
      <c r="E218" s="25" t="s">
        <v>4</v>
      </c>
      <c r="F218" s="25" t="s">
        <v>56</v>
      </c>
      <c r="G218" s="50" t="s">
        <v>46</v>
      </c>
      <c r="H218" s="50" t="s">
        <v>48</v>
      </c>
      <c r="I218" s="50" t="s">
        <v>49</v>
      </c>
      <c r="J218" s="135" t="s">
        <v>50</v>
      </c>
      <c r="M218" s="164"/>
    </row>
    <row r="219" spans="2:10" ht="14.25">
      <c r="B219" s="26" t="s">
        <v>1</v>
      </c>
      <c r="C219" s="27">
        <f>G34</f>
        <v>0</v>
      </c>
      <c r="D219" s="28">
        <f>D34</f>
        <v>0</v>
      </c>
      <c r="E219" s="29" t="e">
        <f>D219/D35</f>
        <v>#DIV/0!</v>
      </c>
      <c r="F219" s="29" t="e">
        <f>E219+L34</f>
        <v>#DIV/0!</v>
      </c>
      <c r="G219" s="45" t="e">
        <f>F219+$K$51</f>
        <v>#DIV/0!</v>
      </c>
      <c r="H219" s="45" t="e">
        <f>G219+$G$51</f>
        <v>#DIV/0!</v>
      </c>
      <c r="I219" s="60" t="e">
        <f>H219/$K$82</f>
        <v>#DIV/0!</v>
      </c>
      <c r="J219" s="134" t="e">
        <f>I219*K34</f>
        <v>#DIV/0!</v>
      </c>
    </row>
    <row r="220" spans="2:10" ht="14.25">
      <c r="B220" s="26" t="s">
        <v>2</v>
      </c>
      <c r="C220" s="27">
        <f>H34</f>
        <v>0</v>
      </c>
      <c r="D220" s="28">
        <f>E34</f>
        <v>0</v>
      </c>
      <c r="E220" s="29" t="e">
        <f>D220/E35</f>
        <v>#DIV/0!</v>
      </c>
      <c r="F220" s="29" t="e">
        <f>E220+L34</f>
        <v>#DIV/0!</v>
      </c>
      <c r="G220" s="45" t="e">
        <f>F220+$K$51</f>
        <v>#DIV/0!</v>
      </c>
      <c r="H220" s="45" t="e">
        <f>G220+$G$51</f>
        <v>#DIV/0!</v>
      </c>
      <c r="I220" s="60" t="e">
        <f>H220/$K$83</f>
        <v>#DIV/0!</v>
      </c>
      <c r="J220" s="134" t="e">
        <f>I220*K34</f>
        <v>#DIV/0!</v>
      </c>
    </row>
    <row r="221" spans="2:10" ht="14.25">
      <c r="B221" s="26" t="s">
        <v>16</v>
      </c>
      <c r="C221" s="27">
        <f>I34</f>
        <v>0</v>
      </c>
      <c r="D221" s="28">
        <f>F34</f>
        <v>0</v>
      </c>
      <c r="E221" s="29" t="e">
        <f>D221/F35</f>
        <v>#DIV/0!</v>
      </c>
      <c r="F221" s="29" t="e">
        <f>E221+L34</f>
        <v>#DIV/0!</v>
      </c>
      <c r="G221" s="45" t="e">
        <f>F221+$K$51</f>
        <v>#DIV/0!</v>
      </c>
      <c r="H221" s="45" t="e">
        <f>G221+$G$51</f>
        <v>#DIV/0!</v>
      </c>
      <c r="I221" s="60" t="e">
        <f>H221/$K$84</f>
        <v>#DIV/0!</v>
      </c>
      <c r="J221" s="134" t="e">
        <f>I221*K34</f>
        <v>#DIV/0!</v>
      </c>
    </row>
    <row r="222" spans="2:10" ht="14.25">
      <c r="B222" s="26" t="s">
        <v>39</v>
      </c>
      <c r="C222" s="86"/>
      <c r="D222" s="75"/>
      <c r="E222" s="75"/>
      <c r="F222" s="75"/>
      <c r="G222" s="16"/>
      <c r="H222" s="16"/>
      <c r="I222" s="16"/>
      <c r="J222" s="21"/>
    </row>
    <row r="223" spans="2:11" ht="14.25">
      <c r="B223" s="26"/>
      <c r="C223" s="86"/>
      <c r="D223" s="75"/>
      <c r="E223" s="75"/>
      <c r="F223" s="75"/>
      <c r="G223" s="16"/>
      <c r="H223" s="16"/>
      <c r="I223" s="16"/>
      <c r="J223" s="21"/>
      <c r="K223" s="77"/>
    </row>
    <row r="224" spans="2:11" ht="42.75">
      <c r="B224" s="26"/>
      <c r="C224" s="68" t="s">
        <v>5</v>
      </c>
      <c r="D224" s="68" t="s">
        <v>0</v>
      </c>
      <c r="E224" s="68" t="s">
        <v>6</v>
      </c>
      <c r="F224" s="70" t="s">
        <v>37</v>
      </c>
      <c r="G224" s="71" t="s">
        <v>38</v>
      </c>
      <c r="H224" s="72" t="s">
        <v>40</v>
      </c>
      <c r="I224" s="71" t="s">
        <v>42</v>
      </c>
      <c r="J224" s="21"/>
      <c r="K224" s="77"/>
    </row>
    <row r="225" spans="2:11" ht="14.25">
      <c r="B225" s="26" t="s">
        <v>1</v>
      </c>
      <c r="C225" s="30" t="e">
        <f>$F$46</f>
        <v>#DIV/0!</v>
      </c>
      <c r="D225" s="31" t="e">
        <f>F219/C225</f>
        <v>#DIV/0!</v>
      </c>
      <c r="E225" s="44" t="e">
        <f>C219*D225</f>
        <v>#DIV/0!</v>
      </c>
      <c r="F225" s="45" t="e">
        <f>C225-F219-($K$51)-($G$51)</f>
        <v>#DIV/0!</v>
      </c>
      <c r="G225" s="46" t="e">
        <f>F225*C219</f>
        <v>#DIV/0!</v>
      </c>
      <c r="H225" s="57" t="e">
        <f>F225/C225</f>
        <v>#DIV/0!</v>
      </c>
      <c r="I225" s="74" t="e">
        <f>H225*C219</f>
        <v>#DIV/0!</v>
      </c>
      <c r="J225" s="21"/>
      <c r="K225" s="77"/>
    </row>
    <row r="226" spans="2:11" ht="14.25">
      <c r="B226" s="26" t="s">
        <v>2</v>
      </c>
      <c r="C226" s="30" t="e">
        <f>$F$47</f>
        <v>#DIV/0!</v>
      </c>
      <c r="D226" s="31" t="e">
        <f>F220/C226</f>
        <v>#DIV/0!</v>
      </c>
      <c r="E226" s="44" t="e">
        <f>C220*D226</f>
        <v>#DIV/0!</v>
      </c>
      <c r="F226" s="45" t="e">
        <f>C226-F220-($K$51)-($G$51)</f>
        <v>#DIV/0!</v>
      </c>
      <c r="G226" s="46" t="e">
        <f>F226*C220</f>
        <v>#DIV/0!</v>
      </c>
      <c r="H226" s="57" t="e">
        <f>F226/C226</f>
        <v>#DIV/0!</v>
      </c>
      <c r="I226" s="74" t="e">
        <f>H226*C220</f>
        <v>#DIV/0!</v>
      </c>
      <c r="J226" s="21"/>
      <c r="K226" s="77"/>
    </row>
    <row r="227" spans="2:11" ht="14.25">
      <c r="B227" s="26" t="s">
        <v>16</v>
      </c>
      <c r="C227" s="30" t="e">
        <f>$F$48</f>
        <v>#DIV/0!</v>
      </c>
      <c r="D227" s="31" t="e">
        <f>F221/C227</f>
        <v>#DIV/0!</v>
      </c>
      <c r="E227" s="44" t="e">
        <f>C221*D227</f>
        <v>#DIV/0!</v>
      </c>
      <c r="F227" s="45" t="e">
        <f>C227-F221-($K$51)-($G$51)</f>
        <v>#DIV/0!</v>
      </c>
      <c r="G227" s="46" t="e">
        <f>F227*C221</f>
        <v>#DIV/0!</v>
      </c>
      <c r="H227" s="57" t="e">
        <f>F227/C227</f>
        <v>#DIV/0!</v>
      </c>
      <c r="I227" s="74" t="e">
        <f>H227*C221</f>
        <v>#DIV/0!</v>
      </c>
      <c r="J227" s="21"/>
      <c r="K227" s="77"/>
    </row>
    <row r="228" spans="2:11" ht="14.25">
      <c r="B228" s="26" t="s">
        <v>39</v>
      </c>
      <c r="C228" s="77"/>
      <c r="D228" s="87"/>
      <c r="E228" s="78" t="e">
        <f>SUM(E225:E227)</f>
        <v>#DIV/0!</v>
      </c>
      <c r="F228" s="45"/>
      <c r="G228" s="79" t="e">
        <f>SUM(G225:G227)</f>
        <v>#DIV/0!</v>
      </c>
      <c r="H228" s="57"/>
      <c r="I228" s="57" t="e">
        <f>SUM(I225:I227)</f>
        <v>#DIV/0!</v>
      </c>
      <c r="J228" s="21"/>
      <c r="K228" s="77"/>
    </row>
    <row r="229" spans="2:11" ht="14.25">
      <c r="B229" s="26"/>
      <c r="C229" s="86"/>
      <c r="D229" s="75"/>
      <c r="E229" s="75"/>
      <c r="F229" s="75"/>
      <c r="G229" s="16"/>
      <c r="H229" s="16"/>
      <c r="I229" s="16"/>
      <c r="J229" s="21"/>
      <c r="K229" s="77"/>
    </row>
    <row r="230" spans="2:11" ht="42.75">
      <c r="B230" s="26"/>
      <c r="C230" s="68" t="s">
        <v>5</v>
      </c>
      <c r="D230" s="68" t="s">
        <v>0</v>
      </c>
      <c r="E230" s="68" t="s">
        <v>6</v>
      </c>
      <c r="F230" s="70" t="s">
        <v>37</v>
      </c>
      <c r="G230" s="71" t="s">
        <v>38</v>
      </c>
      <c r="H230" s="72" t="s">
        <v>40</v>
      </c>
      <c r="I230" s="71" t="s">
        <v>42</v>
      </c>
      <c r="J230" s="21"/>
      <c r="K230" s="16"/>
    </row>
    <row r="231" spans="2:11" ht="14.25">
      <c r="B231" s="26" t="s">
        <v>1</v>
      </c>
      <c r="C231" s="30">
        <f>$C$57</f>
        <v>0</v>
      </c>
      <c r="D231" s="31" t="e">
        <f>F219/C231</f>
        <v>#DIV/0!</v>
      </c>
      <c r="E231" s="44" t="e">
        <f>C219*D231</f>
        <v>#DIV/0!</v>
      </c>
      <c r="F231" s="45" t="e">
        <f>C231-F219-($K$51)-($G$51)</f>
        <v>#DIV/0!</v>
      </c>
      <c r="G231" s="46" t="e">
        <f>F231*C219</f>
        <v>#DIV/0!</v>
      </c>
      <c r="H231" s="57" t="e">
        <f>F231/C231</f>
        <v>#DIV/0!</v>
      </c>
      <c r="I231" s="74" t="e">
        <f>H231*C219</f>
        <v>#DIV/0!</v>
      </c>
      <c r="J231" s="21"/>
      <c r="K231" s="16"/>
    </row>
    <row r="232" spans="2:11" ht="14.25">
      <c r="B232" s="26" t="s">
        <v>2</v>
      </c>
      <c r="C232" s="30">
        <f>$C$58</f>
        <v>0</v>
      </c>
      <c r="D232" s="31" t="e">
        <f>F220/C232</f>
        <v>#DIV/0!</v>
      </c>
      <c r="E232" s="44" t="e">
        <f>C220*D232</f>
        <v>#DIV/0!</v>
      </c>
      <c r="F232" s="45" t="e">
        <f>C232-F220-($K$51)-($G$51)</f>
        <v>#DIV/0!</v>
      </c>
      <c r="G232" s="46" t="e">
        <f>F232*C220</f>
        <v>#DIV/0!</v>
      </c>
      <c r="H232" s="57" t="e">
        <f>F232/C232</f>
        <v>#DIV/0!</v>
      </c>
      <c r="I232" s="74" t="e">
        <f>H232*C220</f>
        <v>#DIV/0!</v>
      </c>
      <c r="J232" s="21"/>
      <c r="K232" s="16"/>
    </row>
    <row r="233" spans="2:11" ht="14.25">
      <c r="B233" s="26" t="s">
        <v>16</v>
      </c>
      <c r="C233" s="30">
        <f>$C$59</f>
        <v>0</v>
      </c>
      <c r="D233" s="31" t="e">
        <f>F221/C233</f>
        <v>#DIV/0!</v>
      </c>
      <c r="E233" s="44" t="e">
        <f>C221*D233</f>
        <v>#DIV/0!</v>
      </c>
      <c r="F233" s="45" t="e">
        <f>C233-F221-($K$51)-($G$51)</f>
        <v>#DIV/0!</v>
      </c>
      <c r="G233" s="46" t="e">
        <f>F233*C221</f>
        <v>#DIV/0!</v>
      </c>
      <c r="H233" s="57" t="e">
        <f>F233/C233</f>
        <v>#DIV/0!</v>
      </c>
      <c r="I233" s="74" t="e">
        <f>H233*C221</f>
        <v>#DIV/0!</v>
      </c>
      <c r="J233" s="21"/>
      <c r="K233" s="16"/>
    </row>
    <row r="234" spans="2:11" ht="14.25" thickBot="1">
      <c r="B234" s="62" t="s">
        <v>39</v>
      </c>
      <c r="C234" s="33"/>
      <c r="D234" s="15"/>
      <c r="E234" s="47" t="e">
        <f>SUM(E231:E233)</f>
        <v>#DIV/0!</v>
      </c>
      <c r="F234" s="48"/>
      <c r="G234" s="61" t="e">
        <f>SUM(G231:G233)</f>
        <v>#DIV/0!</v>
      </c>
      <c r="H234" s="58"/>
      <c r="I234" s="58" t="e">
        <f>SUM(I231:I233)</f>
        <v>#DIV/0!</v>
      </c>
      <c r="J234" s="22"/>
      <c r="K234" s="16"/>
    </row>
    <row r="235" spans="2:11" ht="14.25">
      <c r="B235" s="73"/>
      <c r="C235" s="86"/>
      <c r="D235" s="75"/>
      <c r="E235" s="75"/>
      <c r="F235" s="75"/>
      <c r="G235" s="16"/>
      <c r="H235" s="16"/>
      <c r="I235" s="16"/>
      <c r="J235" s="16"/>
      <c r="K235" s="77"/>
    </row>
  </sheetData>
  <sheetProtection password="C7CE" sheet="1" objects="1" scenarios="1"/>
  <mergeCells count="103">
    <mergeCell ref="B1:L1"/>
    <mergeCell ref="B2:L2"/>
    <mergeCell ref="B4:L4"/>
    <mergeCell ref="C5:L5"/>
    <mergeCell ref="C6:L6"/>
    <mergeCell ref="C7:L7"/>
    <mergeCell ref="C15:K15"/>
    <mergeCell ref="B16:L16"/>
    <mergeCell ref="B18:B19"/>
    <mergeCell ref="C18:F18"/>
    <mergeCell ref="G18:J18"/>
    <mergeCell ref="L18:L19"/>
    <mergeCell ref="C8:L8"/>
    <mergeCell ref="C9:L9"/>
    <mergeCell ref="C10:L10"/>
    <mergeCell ref="C11:L11"/>
    <mergeCell ref="C12:L12"/>
    <mergeCell ref="C13:L13"/>
    <mergeCell ref="K20:K21"/>
    <mergeCell ref="L20:L21"/>
    <mergeCell ref="A22:A23"/>
    <mergeCell ref="B22:B23"/>
    <mergeCell ref="G22:G23"/>
    <mergeCell ref="H22:H23"/>
    <mergeCell ref="I22:I23"/>
    <mergeCell ref="J22:J23"/>
    <mergeCell ref="K22:K23"/>
    <mergeCell ref="L22:L23"/>
    <mergeCell ref="A20:A21"/>
    <mergeCell ref="B20:B21"/>
    <mergeCell ref="G20:G21"/>
    <mergeCell ref="H20:H21"/>
    <mergeCell ref="I20:I21"/>
    <mergeCell ref="J20:J21"/>
    <mergeCell ref="K24:K25"/>
    <mergeCell ref="L24:L25"/>
    <mergeCell ref="A26:A27"/>
    <mergeCell ref="B26:B27"/>
    <mergeCell ref="G26:G27"/>
    <mergeCell ref="H26:H27"/>
    <mergeCell ref="I26:I27"/>
    <mergeCell ref="J26:J27"/>
    <mergeCell ref="K26:K27"/>
    <mergeCell ref="L26:L27"/>
    <mergeCell ref="A24:A25"/>
    <mergeCell ref="B24:B25"/>
    <mergeCell ref="G24:G25"/>
    <mergeCell ref="H24:H25"/>
    <mergeCell ref="I24:I25"/>
    <mergeCell ref="J24:J25"/>
    <mergeCell ref="K28:K29"/>
    <mergeCell ref="L28:L29"/>
    <mergeCell ref="A30:A31"/>
    <mergeCell ref="B30:B31"/>
    <mergeCell ref="G30:G31"/>
    <mergeCell ref="H30:H31"/>
    <mergeCell ref="I30:I31"/>
    <mergeCell ref="J30:J31"/>
    <mergeCell ref="K30:K31"/>
    <mergeCell ref="L30:L31"/>
    <mergeCell ref="A28:A29"/>
    <mergeCell ref="B28:B29"/>
    <mergeCell ref="G28:G29"/>
    <mergeCell ref="H28:H29"/>
    <mergeCell ref="I28:I29"/>
    <mergeCell ref="J28:J29"/>
    <mergeCell ref="A34:A35"/>
    <mergeCell ref="B34:B35"/>
    <mergeCell ref="G34:G35"/>
    <mergeCell ref="H34:H35"/>
    <mergeCell ref="I34:I35"/>
    <mergeCell ref="J34:J35"/>
    <mergeCell ref="K34:K35"/>
    <mergeCell ref="L34:L35"/>
    <mergeCell ref="A32:A33"/>
    <mergeCell ref="B32:B33"/>
    <mergeCell ref="G32:G33"/>
    <mergeCell ref="H32:H33"/>
    <mergeCell ref="I32:I33"/>
    <mergeCell ref="J32:J33"/>
    <mergeCell ref="K32:K33"/>
    <mergeCell ref="L32:L33"/>
    <mergeCell ref="B37:C37"/>
    <mergeCell ref="I37:J37"/>
    <mergeCell ref="B40:K40"/>
    <mergeCell ref="B43:F43"/>
    <mergeCell ref="H43:K43"/>
    <mergeCell ref="E51:F51"/>
    <mergeCell ref="I51:J51"/>
    <mergeCell ref="B198:J198"/>
    <mergeCell ref="B217:J217"/>
    <mergeCell ref="B80:J80"/>
    <mergeCell ref="B100:J100"/>
    <mergeCell ref="B121:J121"/>
    <mergeCell ref="B140:J140"/>
    <mergeCell ref="B159:J159"/>
    <mergeCell ref="B179:J179"/>
    <mergeCell ref="B54:K54"/>
    <mergeCell ref="B62:K62"/>
    <mergeCell ref="B63:C63"/>
    <mergeCell ref="B64:E64"/>
    <mergeCell ref="H64:K64"/>
    <mergeCell ref="B78:K78"/>
  </mergeCells>
  <conditionalFormatting sqref="J20:J35 K19">
    <cfRule type="cellIs" priority="1" dxfId="2" operator="equal">
      <formula>1</formula>
    </cfRule>
  </conditionalFormatting>
  <printOptions/>
  <pageMargins left="0.7" right="0.7" top="0.5" bottom="0.5" header="0.3" footer="0.3"/>
  <pageSetup fitToHeight="0" fitToWidth="1" horizontalDpi="600" verticalDpi="600" orientation="portrait" scale="59" r:id="rId1"/>
  <headerFooter>
    <oddFooter>&amp;LDavid Roudybush / david.roudybush@us.army.mil / (703) 681-5216&amp;CUnlock Password:  fmwrc&amp;RLast Updated:  05 March 09</oddFooter>
  </headerFooter>
  <rowBreaks count="3" manualBreakCount="3">
    <brk id="38" max="255" man="1"/>
    <brk id="76" max="255"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Army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Roudybush</dc:creator>
  <cp:keywords/>
  <dc:description/>
  <cp:lastModifiedBy>franz maruna</cp:lastModifiedBy>
  <cp:lastPrinted>2010-05-13T15:49:14Z</cp:lastPrinted>
  <dcterms:created xsi:type="dcterms:W3CDTF">2009-03-05T18:44:42Z</dcterms:created>
  <dcterms:modified xsi:type="dcterms:W3CDTF">2018-10-15T21:47:52Z</dcterms:modified>
  <cp:category/>
  <cp:version/>
  <cp:contentType/>
  <cp:contentStatus/>
</cp:coreProperties>
</file>