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10620" firstSheet="3" activeTab="3"/>
  </bookViews>
  <sheets>
    <sheet name="Name of menu item" sheetId="1" state="hidden" r:id="rId1"/>
    <sheet name="Sheet4" sheetId="2" state="hidden" r:id="rId2"/>
    <sheet name="Sheet5" sheetId="3" state="hidden" r:id="rId3"/>
    <sheet name="LIST" sheetId="4" r:id="rId4"/>
    <sheet name="INSTRUCTION" sheetId="5" r:id="rId5"/>
    <sheet name="Baked Potatoes" sheetId="6" r:id="rId6"/>
    <sheet name="Broccoli, Cauliflower, Carrot" sheetId="7" r:id="rId7"/>
    <sheet name="Buttered Egg Noodles" sheetId="8" r:id="rId8"/>
    <sheet name="Candied Sweet Potatoes" sheetId="9" r:id="rId9"/>
    <sheet name="Chefs Choice Vegetables" sheetId="10" r:id="rId10"/>
    <sheet name="Corn on the Cob" sheetId="11" r:id="rId11"/>
    <sheet name="Country Mashed Potatoes" sheetId="12" r:id="rId12"/>
    <sheet name="Creamed Spinach" sheetId="13" r:id="rId13"/>
    <sheet name="Bechamel Sauce" sheetId="14" r:id="rId14"/>
    <sheet name="Garlic Mashed Potatoes" sheetId="15" r:id="rId15"/>
    <sheet name="Glazed Carrots" sheetId="16" r:id="rId16"/>
    <sheet name="Green Beans Almonds" sheetId="17" r:id="rId17"/>
    <sheet name="Grilled Vegetables" sheetId="18" r:id="rId18"/>
    <sheet name="Herb Roasted Potatoes" sheetId="19" r:id="rId19"/>
    <sheet name="Home Fires w. Red Green Peppers" sheetId="20" r:id="rId20"/>
    <sheet name="Italian Blend Vegetable" sheetId="21" r:id="rId21"/>
    <sheet name="Mexican Rice" sheetId="22" r:id="rId22"/>
    <sheet name="Old Fashion Sage Stuffing" sheetId="23" r:id="rId23"/>
    <sheet name="Red Beans with Rice" sheetId="24" r:id="rId24"/>
    <sheet name="Rice Pilaf" sheetId="25" r:id="rId25"/>
    <sheet name="Savory Baked Beans" sheetId="26" r:id="rId26"/>
    <sheet name="Steamed Rice" sheetId="27" r:id="rId27"/>
    <sheet name="Stir Fry Vegetables" sheetId="28" r:id="rId28"/>
  </sheets>
  <definedNames/>
  <calcPr fullCalcOnLoad="1"/>
</workbook>
</file>

<file path=xl/sharedStrings.xml><?xml version="1.0" encoding="utf-8"?>
<sst xmlns="http://schemas.openxmlformats.org/spreadsheetml/2006/main" count="2407" uniqueCount="668">
  <si>
    <t>MENU  ITEM  RECIPE  PREPARATION  AND  COST  CARD</t>
  </si>
  <si>
    <t>INGREDIENTS</t>
  </si>
  <si>
    <t>UNIT</t>
  </si>
  <si>
    <t>UNIT    COST</t>
  </si>
  <si>
    <t>PREPARATION    INSTRUCTIONS</t>
  </si>
  <si>
    <t>RECIPE  YIELD</t>
  </si>
  <si>
    <t>TOTAL  COST  OF  ITEM</t>
  </si>
  <si>
    <t>SUBTOTAL</t>
  </si>
  <si>
    <t>COMBINED  MEAL COST</t>
  </si>
  <si>
    <t>CONDIMENT   COST    10%</t>
  </si>
  <si>
    <t>7 ounce</t>
  </si>
  <si>
    <t>PURCHASED WEIGHT</t>
  </si>
  <si>
    <t>PURCHASED PRICE</t>
  </si>
  <si>
    <t>YIELD % After Prep</t>
  </si>
  <si>
    <t>CALORIES</t>
  </si>
  <si>
    <t>SODIUM</t>
  </si>
  <si>
    <t>CHOLESTEEROL</t>
  </si>
  <si>
    <t xml:space="preserve">MENU ITEM: </t>
  </si>
  <si>
    <t>TOTAL  COST / PORTION</t>
  </si>
  <si>
    <t>QUANTITY</t>
  </si>
  <si>
    <t>SERVING SIZE</t>
  </si>
  <si>
    <t>PORTION COST</t>
  </si>
  <si>
    <t>SIDE ITEM COST</t>
  </si>
  <si>
    <t>COST OF GS %</t>
  </si>
  <si>
    <t>DATE COST LAST CHECKED</t>
  </si>
  <si>
    <t xml:space="preserve">PREPARED BY:  </t>
  </si>
  <si>
    <t xml:space="preserve">REMARKS:  </t>
  </si>
  <si>
    <t xml:space="preserve">Portion Size: </t>
  </si>
  <si>
    <t>SELLING PRICE</t>
  </si>
  <si>
    <t xml:space="preserve">NUTRITIONAL INFORMATION: </t>
  </si>
  <si>
    <t>QUANTITY REQUIRED</t>
  </si>
  <si>
    <t>QUANTITY /  ONE PORTION</t>
  </si>
  <si>
    <t>PREPARATION INSTRUCTIONS</t>
  </si>
  <si>
    <t>PURCHASED PRICE  / CASE</t>
  </si>
  <si>
    <t>PURCHASED WEIGHT  or       COUNT PER CASE</t>
  </si>
  <si>
    <t>Calories</t>
  </si>
  <si>
    <t>Carbohydrates</t>
  </si>
  <si>
    <t>Protein</t>
  </si>
  <si>
    <t>Fat</t>
  </si>
  <si>
    <t>Cholesterol</t>
  </si>
  <si>
    <t>Sodium</t>
  </si>
  <si>
    <t>Calcium</t>
  </si>
  <si>
    <t>NUTRITIONAL INFORMATION</t>
  </si>
  <si>
    <t>MENU ITEM RECIPE PREPARATION</t>
  </si>
  <si>
    <t xml:space="preserve">MENU ITEM:  </t>
  </si>
  <si>
    <t xml:space="preserve">* Note:  Nutritional Information is indicated for one serving size.  </t>
  </si>
  <si>
    <t xml:space="preserve">Portion Size:  </t>
  </si>
  <si>
    <t xml:space="preserve">PREPARED BY: </t>
  </si>
  <si>
    <t xml:space="preserve">Serving Size:  </t>
  </si>
  <si>
    <t>PURCHASE WEIGHT</t>
  </si>
  <si>
    <t>TOTAL COST AS PURCHASED</t>
  </si>
  <si>
    <t>RECIPE QUANTITY</t>
  </si>
  <si>
    <t>Remark</t>
  </si>
  <si>
    <t>Serving Portion</t>
  </si>
  <si>
    <t>QUANTITY REQUIRED      MEASURE</t>
  </si>
  <si>
    <t xml:space="preserve">Yield Portion Size: </t>
  </si>
  <si>
    <t>MENU  ITEM  RECIPE    COST  CARD</t>
  </si>
  <si>
    <t>each</t>
  </si>
  <si>
    <t>PURCHASED PRICE  / CASE  PER UNIT</t>
  </si>
  <si>
    <t>0 mg</t>
  </si>
  <si>
    <t>mil</t>
  </si>
  <si>
    <t>lb</t>
  </si>
  <si>
    <t xml:space="preserve">Baked Potatoes </t>
  </si>
  <si>
    <t>Potatoes, White, Fresh</t>
  </si>
  <si>
    <t>37 - 1/2 lbs</t>
  </si>
  <si>
    <t xml:space="preserve">Scrub potatoes well; remove any blemishes.  </t>
  </si>
  <si>
    <t xml:space="preserve">Place on sheet pans.  Prick skin with fork to allow steam to escape. </t>
  </si>
  <si>
    <t>When done, a fork will easily pierce a potato.</t>
  </si>
  <si>
    <t>1 each</t>
  </si>
  <si>
    <t>146 cal</t>
  </si>
  <si>
    <t>34 g</t>
  </si>
  <si>
    <t>3 g</t>
  </si>
  <si>
    <t>0 g</t>
  </si>
  <si>
    <t>9 mg</t>
  </si>
  <si>
    <t>14 mg</t>
  </si>
  <si>
    <t xml:space="preserve">1.  RECIPE PART   :  This part contains ingredients, requried quantity for each ingredients, and preparation instructions.  </t>
  </si>
  <si>
    <t xml:space="preserve">2.  RECIPE COST CALCULATION PART:  This working sheet automatically calculate  1)     requried quantity for each ingredient  based on Yield portion size,           cost per one serving portion,           total cost, and         suggested selling price based on the food cost you desire.  </t>
  </si>
  <si>
    <t>Caprese Tower</t>
  </si>
  <si>
    <t xml:space="preserve">1 Ea. </t>
  </si>
  <si>
    <t>REQUIRED WEIGHT  or   COUNT  BY PURCHASED UNIT</t>
  </si>
  <si>
    <t>Cost / Portion</t>
  </si>
  <si>
    <t xml:space="preserve">TOTAL  COST </t>
  </si>
  <si>
    <t>Fresh Mozzarella, Sliced 1 oz. ea.(2 ea.)</t>
  </si>
  <si>
    <t>200 ea.</t>
  </si>
  <si>
    <t xml:space="preserve">For Basil Oil: </t>
  </si>
  <si>
    <t>Ounce</t>
  </si>
  <si>
    <t>Tomato Roma, Sliced 1/4 in.(3 ea.)</t>
  </si>
  <si>
    <t>300 slices</t>
  </si>
  <si>
    <t>Blend together, basil, oil, garlic, salt and pepper until smooth.</t>
  </si>
  <si>
    <t>Basil, Fresh, chopped</t>
  </si>
  <si>
    <t>2 cup</t>
  </si>
  <si>
    <t>cup</t>
  </si>
  <si>
    <t>Olive Oil(1.5 oz. ea)</t>
  </si>
  <si>
    <t>1.25 Gal.</t>
  </si>
  <si>
    <t>For Tower:</t>
  </si>
  <si>
    <t>gal</t>
  </si>
  <si>
    <t>Garlic, Roasted</t>
  </si>
  <si>
    <t>1/2 cup (= 4 ounce)</t>
  </si>
  <si>
    <t>On small plate place in order 1 tomato, 1 mozz slice, 1 tomato, 1 mozz slice, 1 tomato.</t>
  </si>
  <si>
    <t>head</t>
  </si>
  <si>
    <t>Pepper</t>
  </si>
  <si>
    <t>3 tbsp</t>
  </si>
  <si>
    <t>Top tower with micro greens and drizzle with basil oil and then balsamic glaze and serve.</t>
  </si>
  <si>
    <t>tbsp</t>
  </si>
  <si>
    <t>8 oz. Btl</t>
  </si>
  <si>
    <t>btl</t>
  </si>
  <si>
    <t>Salt</t>
  </si>
  <si>
    <t>5 tbsp</t>
  </si>
  <si>
    <t>48oz.Pk</t>
  </si>
  <si>
    <t>pk</t>
  </si>
  <si>
    <t>Balsamic Glaze (0.75 oz. ea.)</t>
  </si>
  <si>
    <t>1 Gal.</t>
  </si>
  <si>
    <t>12.9oz. Btl</t>
  </si>
  <si>
    <t>oz</t>
  </si>
  <si>
    <t>Micro Greens(1/4 oz. ea.)</t>
  </si>
  <si>
    <t>8 oz.</t>
  </si>
  <si>
    <t>8 oz. Pk</t>
  </si>
  <si>
    <t>1 cup = 8 ounce</t>
  </si>
  <si>
    <t>1 gal = 128 ounce</t>
  </si>
  <si>
    <t>1 Med Garlic Head = 2 tbsp</t>
  </si>
  <si>
    <t xml:space="preserve">1/2 cup = 8 tbsp </t>
  </si>
  <si>
    <t>1 Each</t>
  </si>
  <si>
    <t>COST PER PERSON</t>
  </si>
  <si>
    <t>SELLING PRICE PER PERSON</t>
  </si>
  <si>
    <t>DATE                         COST LAST CHECKED</t>
  </si>
  <si>
    <t>LAST UPDATED DATE</t>
  </si>
  <si>
    <t xml:space="preserve">Using a convention oven, bake at 400⁰F. for 35 minutes on high fan, closed vent or until done. </t>
  </si>
  <si>
    <t xml:space="preserve">Potatoes are done when 208⁰F. to 211⁰F. internal temperature is reached.  </t>
  </si>
  <si>
    <t xml:space="preserve">CCP:  Hold at 140⁰F. or higher for service.  </t>
  </si>
  <si>
    <t>COST / PORTION</t>
  </si>
  <si>
    <t>TOTAL COST</t>
  </si>
  <si>
    <t>ON THE SIDE --  MENU SELECTION</t>
  </si>
  <si>
    <t>BAKED POTATOES</t>
  </si>
  <si>
    <t>BROCCOLI, CAULIFLOWER, AND CARROT BLEND</t>
  </si>
  <si>
    <t>BUTTERED EGG NOODLES</t>
  </si>
  <si>
    <t>CANDIED SWEET POTATOES</t>
  </si>
  <si>
    <t>CHEF'S CHOICE VEGETABLES</t>
  </si>
  <si>
    <t>CORN ON THE COB</t>
  </si>
  <si>
    <t>COUNTRY MASHED POTATOES</t>
  </si>
  <si>
    <t>CREAMED SPINACH</t>
  </si>
  <si>
    <t>GARLIC MASHED POTATOES</t>
  </si>
  <si>
    <t>GLAZED CARROTS</t>
  </si>
  <si>
    <t>GREEN BEANS ALMONDS</t>
  </si>
  <si>
    <t>GRILLED VEGETABALES</t>
  </si>
  <si>
    <t>HERB ROASTED POTATOES</t>
  </si>
  <si>
    <t>HOME FRIES WITH RED AND GREEN PEPPERS</t>
  </si>
  <si>
    <t>ITALIAN BLEND VEGETABLE</t>
  </si>
  <si>
    <t>MEXICAN RICE</t>
  </si>
  <si>
    <t>OLD FASHION SAGE STUFFING</t>
  </si>
  <si>
    <t>RED BEANS WITH RICE</t>
  </si>
  <si>
    <t>RICE PILAF</t>
  </si>
  <si>
    <t>SAVORY BAKED BEANS</t>
  </si>
  <si>
    <t>STEAMED RICE</t>
  </si>
  <si>
    <t>STIR FRY VEGETABALES</t>
  </si>
  <si>
    <t>Broccoli, Cauliflower and Carrot Blend</t>
  </si>
  <si>
    <t>Ounce Spoodle</t>
  </si>
  <si>
    <t>Cup</t>
  </si>
  <si>
    <t xml:space="preserve">A combination of Broccoli, Cauliflower, and Carrots.  </t>
  </si>
  <si>
    <t>Broccoli</t>
  </si>
  <si>
    <t>8 lbs</t>
  </si>
  <si>
    <t>Place broccolis, cauliflowers, and carrots  in cooking pan.  Add water and salt.  Steam for 4 to 6 minutes or until hot</t>
  </si>
  <si>
    <t>Cauliflower</t>
  </si>
  <si>
    <t xml:space="preserve">until tender.  CCP:  Minimum internal temperature should be 140⁰F. or above.  </t>
  </si>
  <si>
    <t>Carrot</t>
  </si>
  <si>
    <t xml:space="preserve">Drain excess liquid.  </t>
  </si>
  <si>
    <t>Water</t>
  </si>
  <si>
    <t>2-3/4 qts</t>
  </si>
  <si>
    <t xml:space="preserve">Or, add to boiling water and simmer for 6 to 8 minutes or until tender.  </t>
  </si>
  <si>
    <t>qt</t>
  </si>
  <si>
    <t>Black, Pepper, Ground</t>
  </si>
  <si>
    <t>2 tbsp</t>
  </si>
  <si>
    <t xml:space="preserve">CCP:  Minimum internal temperature should be 140⁰F. or above.  Drain well. </t>
  </si>
  <si>
    <t>Tbsp</t>
  </si>
  <si>
    <t xml:space="preserve">Salt </t>
  </si>
  <si>
    <t>1 Cup</t>
  </si>
  <si>
    <t xml:space="preserve">Sprinkle with white pepper.  CCP:  Hold hot (140⁰F. or higher) for service. </t>
  </si>
  <si>
    <t>1/2 cup</t>
  </si>
  <si>
    <t>DATE LAST CHECKED</t>
  </si>
  <si>
    <t>73 cal</t>
  </si>
  <si>
    <t>14 g</t>
  </si>
  <si>
    <t>1 g</t>
  </si>
  <si>
    <t>2 g</t>
  </si>
  <si>
    <t>5 mg</t>
  </si>
  <si>
    <t>166 mg</t>
  </si>
  <si>
    <t>25 mg</t>
  </si>
  <si>
    <t>Buttered Egg Noodles</t>
  </si>
  <si>
    <t>Egg Noodles,Cooked Hot</t>
  </si>
  <si>
    <t>12.5 pounds</t>
  </si>
  <si>
    <t>Toss Noodles, salt, pepper, and butter untill melted.</t>
  </si>
  <si>
    <t>Butter, unsalted, cubed 1 inch</t>
  </si>
  <si>
    <t>3 Pounds</t>
  </si>
  <si>
    <t>Pan and Garnish with Parsley and serve.</t>
  </si>
  <si>
    <t>4 Tbsp</t>
  </si>
  <si>
    <t>Pepper, White, Ground</t>
  </si>
  <si>
    <t>3 Tbsp</t>
  </si>
  <si>
    <t>Parlsey, Fresh Chopped</t>
  </si>
  <si>
    <t>2 Cups</t>
  </si>
  <si>
    <t>Candied Sweet Potatoes</t>
  </si>
  <si>
    <t>Sweet Potatoes, Canned, W/Syrup</t>
  </si>
  <si>
    <t>3 gal</t>
  </si>
  <si>
    <t xml:space="preserve">Drain potatoes.  Lightly spray each steam table pan with non-stick cooking spray.  </t>
  </si>
  <si>
    <t>Cooking Spray, Non-stick</t>
  </si>
  <si>
    <t>1/4 cup 1/3 tbsp</t>
  </si>
  <si>
    <t xml:space="preserve">Place potatoes in single layer in each sprayed steam table pan. </t>
  </si>
  <si>
    <t>Butter, Melted</t>
  </si>
  <si>
    <t xml:space="preserve">Pour 1/2 cup butter or margarine over potatoes in each pan. </t>
  </si>
  <si>
    <t>Sugar, Brown, Packed</t>
  </si>
  <si>
    <t>2 qts</t>
  </si>
  <si>
    <t xml:space="preserve">Combine brown sugar and salt.  Sprinkle 2 cups mixture over potatoes in each pan. </t>
  </si>
  <si>
    <t>qts</t>
  </si>
  <si>
    <t>2-1/3 tbsp</t>
  </si>
  <si>
    <t xml:space="preserve">Using a convection oven, bake at 325⁰F. 20 minutes on low fan, closed vent or until thoroughly heated.  </t>
  </si>
  <si>
    <t>Orange, Fresh, Sliced</t>
  </si>
  <si>
    <t>2 each</t>
  </si>
  <si>
    <t xml:space="preserve">CCP:  Internal temperature must reach 145⁰F. or higher for 15 seconds.  Hold at 140⁰F. or </t>
  </si>
  <si>
    <t xml:space="preserve">higher for service. </t>
  </si>
  <si>
    <t xml:space="preserve">Garnish with Orange slices before serving. </t>
  </si>
  <si>
    <t>1/2 Cup</t>
  </si>
  <si>
    <t>179 cal</t>
  </si>
  <si>
    <t>4 g</t>
  </si>
  <si>
    <t>10 mg</t>
  </si>
  <si>
    <t>253 mg</t>
  </si>
  <si>
    <t>29 mg</t>
  </si>
  <si>
    <t>Chef's Choice Vegetables</t>
  </si>
  <si>
    <t>California Mixed Vegetables, Frozen</t>
  </si>
  <si>
    <t>20 lbs</t>
  </si>
  <si>
    <t xml:space="preserve">Pressure steamer:  Place mixed vegetables in cooking pan.  </t>
  </si>
  <si>
    <t xml:space="preserve">Steam 1 1/2 to 2 minutes or until tender.  </t>
  </si>
  <si>
    <t xml:space="preserve">CCP:  Minimum internal temperature should be 140⁰F. or higher.  Serve immediately. </t>
  </si>
  <si>
    <t>Kettle:  Add mixed vegetables to boiling water.  Return to boil and simmer 4 to 5 minutes or until</t>
  </si>
  <si>
    <t xml:space="preserve">tender.  CCP:  Minimum internal temperature should be 140⁰F. or higher.  Serve immediately.  </t>
  </si>
  <si>
    <t>3 Ounces</t>
  </si>
  <si>
    <t>Corn on the Cob</t>
  </si>
  <si>
    <t xml:space="preserve">6 gal </t>
  </si>
  <si>
    <t xml:space="preserve">Bring water to a boil in steam-jacketed kettle or stock pot. </t>
  </si>
  <si>
    <t>1 tbsp</t>
  </si>
  <si>
    <t>Add salt.</t>
  </si>
  <si>
    <t>Corn on the Cob, Fresh</t>
  </si>
  <si>
    <t>55 lbs</t>
  </si>
  <si>
    <t xml:space="preserve">Add corn; bring water back to a boil.  Cover; corn 5 to 10 minutes. </t>
  </si>
  <si>
    <t xml:space="preserve">CCP:  Heat to 145⁰F. or higher for 15 seconds.  </t>
  </si>
  <si>
    <t xml:space="preserve">Place corn in serving pans.  CCP:  Hold for service at 140⁰F. or higher.  </t>
  </si>
  <si>
    <t>148 cal</t>
  </si>
  <si>
    <t>5 g</t>
  </si>
  <si>
    <t>100 mg</t>
  </si>
  <si>
    <t>7 mg</t>
  </si>
  <si>
    <t>Country Mashed Potatoes</t>
  </si>
  <si>
    <t>Potatoes, Red Bliss, Fresh, Cubed</t>
  </si>
  <si>
    <t>22 lbs</t>
  </si>
  <si>
    <t xml:space="preserve">Cover potatoes with salted water; bring to a boil; reduce heat; simmer 25 minutes or until tender. </t>
  </si>
  <si>
    <t>1 gal 2 qts</t>
  </si>
  <si>
    <t xml:space="preserve">Drain well. </t>
  </si>
  <si>
    <t>Beat potatoes in mixer bowl at low speed until broken into smaller pieces, about 1 minute.</t>
  </si>
  <si>
    <t>Margarine, Softened</t>
  </si>
  <si>
    <t>1 cup</t>
  </si>
  <si>
    <t xml:space="preserve">Add butter or margarine and pepper.  Beat at high speed 3 to 5 minutes or until smooth. </t>
  </si>
  <si>
    <t>1/4 tsp</t>
  </si>
  <si>
    <t>Reconstitute milk; heat to a simmer; blend into potatoes at low speed.  Beat at high speed 2 minutes</t>
  </si>
  <si>
    <t>tsp</t>
  </si>
  <si>
    <t>Milk, Non-fat, Dry</t>
  </si>
  <si>
    <t>1-1/8 cup</t>
  </si>
  <si>
    <t xml:space="preserve">or until light and fluffy. </t>
  </si>
  <si>
    <t>Water, Warm</t>
  </si>
  <si>
    <t>1 qts 1-3/4 cup</t>
  </si>
  <si>
    <t xml:space="preserve">CCP:  Internal temperature must reach 145⁰F. or higher for 15 seconds.  </t>
  </si>
  <si>
    <t xml:space="preserve">Hold at 140⁰F. or higher for service. </t>
  </si>
  <si>
    <t>105 cal</t>
  </si>
  <si>
    <t>20 g</t>
  </si>
  <si>
    <t>172 mg</t>
  </si>
  <si>
    <t>20 mg</t>
  </si>
  <si>
    <t>Creamed Spinach</t>
  </si>
  <si>
    <t>Béchamel (see recipe)</t>
  </si>
  <si>
    <t>2 Gal</t>
  </si>
  <si>
    <t xml:space="preserve">In a large sauce pan over medium heat sweat the onion until translucent, season with salt and  </t>
  </si>
  <si>
    <t>Onion Small dice</t>
  </si>
  <si>
    <t>4 Cups</t>
  </si>
  <si>
    <t>pepper and add the garlic and cook until garlic releases its aroma about 1-2 minutes</t>
  </si>
  <si>
    <t>Garlic minced</t>
  </si>
  <si>
    <t>Stir in the béchamel sauce and add the clove and bay leaf stirring constantly until hot</t>
  </si>
  <si>
    <t>Clove ground</t>
  </si>
  <si>
    <t>2 Tablespoon</t>
  </si>
  <si>
    <t>Meanwhile, in a large pot with steamer basket in place, steam the spinach until wilted and tender</t>
  </si>
  <si>
    <t>salt &amp; white pepper</t>
  </si>
  <si>
    <t>to taste</t>
  </si>
  <si>
    <t>5 to 6 minutes. Transfer the spinach to a cutting board and chop coarsely. Drain the excess liquid</t>
  </si>
  <si>
    <t>Frozen spinach, drained and squeezed dry</t>
  </si>
  <si>
    <t>15 LBS</t>
  </si>
  <si>
    <t>Remove the bay leaf and add the spinach stirring until blended. Adjust the seasoning with salt, pepper and nutmeg to taste and serve immediately</t>
  </si>
  <si>
    <t>CCP: Heat creamed spinach to 160 degrees F for 5 seconds, hold at 140 degrees F or higher for service</t>
  </si>
  <si>
    <t>LAST COST CHECKED DATE</t>
  </si>
  <si>
    <t>CREAM SAUCE (BECHAMEL) and               OTHER WHITE SUB SAUCES</t>
  </si>
  <si>
    <t>Quarts</t>
  </si>
  <si>
    <t>PURCHASED PRICE  / CASE PER UNIT</t>
  </si>
  <si>
    <t>Heavy Cream</t>
  </si>
  <si>
    <t>3 quarts</t>
  </si>
  <si>
    <t xml:space="preserve">In heavy pot melt Butter and add Flour and cook until flour is all mixed. </t>
  </si>
  <si>
    <t>Qt</t>
  </si>
  <si>
    <t>32 oz.</t>
  </si>
  <si>
    <t>QT</t>
  </si>
  <si>
    <t>Whole Milk</t>
  </si>
  <si>
    <t>1 quarts</t>
  </si>
  <si>
    <t xml:space="preserve">Add Cream and Milk to Flour and Butter and bring to just under boiling until it thickens.  </t>
  </si>
  <si>
    <t>1 gal</t>
  </si>
  <si>
    <t>Gal</t>
  </si>
  <si>
    <t>Flour</t>
  </si>
  <si>
    <t>8 ounces</t>
  </si>
  <si>
    <t>Add Salt, Pepper, and Nutmeg</t>
  </si>
  <si>
    <t>ounce</t>
  </si>
  <si>
    <t>Butter, Unsalted</t>
  </si>
  <si>
    <t xml:space="preserve">Cool or use to make other sauces. </t>
  </si>
  <si>
    <t>Nutmeg, Ground</t>
  </si>
  <si>
    <t>1 teaspoon</t>
  </si>
  <si>
    <t xml:space="preserve">For Alfredo Sauce (Makes 1.5 Qts) - </t>
  </si>
  <si>
    <t>White Pepper</t>
  </si>
  <si>
    <t xml:space="preserve">Carefully heat 1 QT Béchamel on stove and add 2 Cups Heavy Cream. </t>
  </si>
  <si>
    <t xml:space="preserve">Slowly whisk in 1 Cup Asiago Cheese and 1/2 tsp Black pepper until melted and smooth.  </t>
  </si>
  <si>
    <t xml:space="preserve">Taste, store or serve. </t>
  </si>
  <si>
    <t xml:space="preserve">For Cognac Alfredo Sauce (Makes 1.5 Qts) - </t>
  </si>
  <si>
    <t xml:space="preserve">Shelf Life: </t>
  </si>
  <si>
    <t xml:space="preserve">Carefully heat 1 Cup Cognac or Brandy &amp; add 1 QT Béchamel on stove and 2 Cups Heavy Cream. </t>
  </si>
  <si>
    <t xml:space="preserve">Can be kept cool for up to 5 Days.  </t>
  </si>
  <si>
    <t xml:space="preserve">Slowly whisk in 1 Cup Asiago Cheese and 1 tsp black pepper until melted and smooth. </t>
  </si>
  <si>
    <t xml:space="preserve">CCP:  Be sure to properly label, date, </t>
  </si>
  <si>
    <t>cover and store.  Reheat quickly</t>
  </si>
  <si>
    <t>For Dijon Cream Sauce (Makes 1.5 Qts) -</t>
  </si>
  <si>
    <t>(per HACCP) to internal temperature</t>
  </si>
  <si>
    <t xml:space="preserve">Carefully heat 1.5 QT Béchamel on stove. </t>
  </si>
  <si>
    <t xml:space="preserve">of 165⁰F. (for 15 seconds). </t>
  </si>
  <si>
    <t xml:space="preserve">Whisk in 6 oz. of Dijon Mustard. </t>
  </si>
  <si>
    <t>6 ounces</t>
  </si>
  <si>
    <t>5 star</t>
  </si>
  <si>
    <t>Garlic  Mashed Potatoes</t>
  </si>
  <si>
    <t>Steamed Potatoes Whipped with Sautéed Garlic, Fat Free Milk, Salt, and Pepper</t>
  </si>
  <si>
    <t>gallons</t>
  </si>
  <si>
    <t>Peeled White Potatoes, Fresh, Diced</t>
  </si>
  <si>
    <t>24 lbs</t>
  </si>
  <si>
    <t>Steam potatoes for 15 to 20 minutes or until completely tender.  CCP:  Minimum internal temperature</t>
  </si>
  <si>
    <t>Garlic, Fresh, Minced</t>
  </si>
  <si>
    <t>3/4 cup</t>
  </si>
  <si>
    <t xml:space="preserve">should be 140⁰F. or higher.  Drain well.  </t>
  </si>
  <si>
    <t>Place hot potatoes in mixer bowl.  Using a whip attachment mix on low speed until potatoes</t>
  </si>
  <si>
    <t>Milk, Scalded</t>
  </si>
  <si>
    <t>1-3/4 qts - 1/2 cup</t>
  </si>
  <si>
    <t xml:space="preserve">are mashed.  </t>
  </si>
  <si>
    <t xml:space="preserve">Sauté garlic in butter until lightly browned over low heat. </t>
  </si>
  <si>
    <t>Combine garlic, scalded milk, pepper and salt.  Gradually add to potatoes while mixing</t>
  </si>
  <si>
    <t>Heavy Cream, Hot</t>
  </si>
  <si>
    <t>3 cup</t>
  </si>
  <si>
    <t xml:space="preserve">on low speed.  Mix on medium speed for 1 minute, then on high speed for 2 to 3 minutes. </t>
  </si>
  <si>
    <t xml:space="preserve">Note:  Scraping down the bowl 2 or 3 times will prevent lumps. </t>
  </si>
  <si>
    <t xml:space="preserve">Place 2 quarts hot whipped potatoes in each 2" half steam table pan, mounding slightly in center.  </t>
  </si>
  <si>
    <t>1 qt = 4 cup</t>
  </si>
  <si>
    <t xml:space="preserve">Pour 1/2 cup hot milk in  a "collar" around potatoes.  Cover with plastic wrap.  </t>
  </si>
  <si>
    <t>3/4 qt = 3 cup</t>
  </si>
  <si>
    <t>CCP:  Hold hot (140 ⁰F. or higher) for service.  As needed for service, stir milk "collar"</t>
  </si>
  <si>
    <t xml:space="preserve">into potatoes.  </t>
  </si>
  <si>
    <t xml:space="preserve">Portion:  Serve 3 1/2 oz with a spoon. </t>
  </si>
  <si>
    <t xml:space="preserve">Shelf Life:  If left over, do not reuse. </t>
  </si>
  <si>
    <t>3.5 ounce</t>
  </si>
  <si>
    <t>Green Beans Amandine</t>
  </si>
  <si>
    <t>Steamed Green Beans Tossed with Toasted Sliced Almonds</t>
  </si>
  <si>
    <t xml:space="preserve">Cut Green Beans, Frozen </t>
  </si>
  <si>
    <t xml:space="preserve">Place green beans in cooking pan.  Add water.  Steam for 4 to 6 minutes or until tender.  </t>
  </si>
  <si>
    <t>3 qts</t>
  </si>
  <si>
    <t xml:space="preserve">CCP:  Minimum internal temperature should be 140⁰F. or above.  Drain excess liquid.  </t>
  </si>
  <si>
    <t>Whipped Margarine (CONV)</t>
  </si>
  <si>
    <t>Sliced Almonds, Toasted</t>
  </si>
  <si>
    <t>4 cup</t>
  </si>
  <si>
    <t xml:space="preserve">CCP:  Minimum internal temperature should be 140⁰F. or higher.  Drain well. </t>
  </si>
  <si>
    <t>Ground White Pepper</t>
  </si>
  <si>
    <t>1 tbsp 3 tsp</t>
  </si>
  <si>
    <t xml:space="preserve">Add margarine, almonds and white pepper.  Toss to evenly distribute. </t>
  </si>
  <si>
    <t xml:space="preserve">CCP:  Hold hot 140⁰F. or higher for service. </t>
  </si>
  <si>
    <t>1 tbsp = 3 tsp</t>
  </si>
  <si>
    <t>4 oz Spoodle</t>
  </si>
  <si>
    <t>Grilled Vegetables</t>
  </si>
  <si>
    <t>Zucchini, Mushrooms and Peppers Simply Roasted with Olive Oil and Seasoned with Salt and Pepper</t>
  </si>
  <si>
    <t>Yellow Squash, Fresh, Sliced 1/4"</t>
  </si>
  <si>
    <t>4 lbs</t>
  </si>
  <si>
    <t xml:space="preserve">Prepare vegetables and combine. </t>
  </si>
  <si>
    <t>Zucchini, Fresh, Sliced 1/4"</t>
  </si>
  <si>
    <t xml:space="preserve">Add 1 cup oil, 2 tsp salt and 2 tsp pepper to each 5 lb vegetables.  Toss gently to evenly coat. </t>
  </si>
  <si>
    <t>Mushrooms, Fresh, Cut in Half</t>
  </si>
  <si>
    <t xml:space="preserve">Spread in single layer on sheet pans.  </t>
  </si>
  <si>
    <t>Yellow Onions, Fresh, Julienne 1"x1"x2"</t>
  </si>
  <si>
    <t xml:space="preserve">Place under preheated medium hot broiler.  Cook until lightly browned. </t>
  </si>
  <si>
    <t>Green Peppers, Fresh, Julienne 1"x1"x2"</t>
  </si>
  <si>
    <t>2 lbs</t>
  </si>
  <si>
    <t xml:space="preserve">Turn and cook until lightly browned on second side.  Vegetables should be tender, but not soft. </t>
  </si>
  <si>
    <t>Red Peppers, Fresh, Julienne 1"x1"x2"</t>
  </si>
  <si>
    <t xml:space="preserve">CCP:  Minimum internal temperature should be 140⁰F. or higher.  </t>
  </si>
  <si>
    <t>Olive Oil, Blend 80/20</t>
  </si>
  <si>
    <t>2 tbsp 2 tsp</t>
  </si>
  <si>
    <t xml:space="preserve">Note:  Remember, Cooking process will continue as vegetables cool.  Handle vegetables </t>
  </si>
  <si>
    <t>Pepper, Black, Ground</t>
  </si>
  <si>
    <t xml:space="preserve">carefully during cooking so they do not break up or tear. </t>
  </si>
  <si>
    <t>CCP:  Hold hot (140⁰F. or higher) for service or cool quickly (per HACCP) to internal temperature</t>
  </si>
  <si>
    <t xml:space="preserve">of 40⁰F. or below.  </t>
  </si>
  <si>
    <t xml:space="preserve">Shelf Life:  Use within 24 hours.  Evaluate quality of product before serving.  </t>
  </si>
  <si>
    <t>Herb Roasted Red Potatoes</t>
  </si>
  <si>
    <t>Potatoes, Red Bliss, Fresh, Quartered</t>
  </si>
  <si>
    <t>30 lbs</t>
  </si>
  <si>
    <t xml:space="preserve">Combine quartered potatoes, oil, oregano, basil, rosemary, thyme, garlic, salt and pepper.  </t>
  </si>
  <si>
    <t>Oil, Canola</t>
  </si>
  <si>
    <t xml:space="preserve">Toss until thoroughly blended.  </t>
  </si>
  <si>
    <t>Oregano, Crushed</t>
  </si>
  <si>
    <t>Place 8 pounds potatoes in each sheet pan and top with peppers and onions</t>
  </si>
  <si>
    <t>Basil, Dried, Crushed</t>
  </si>
  <si>
    <t>Rosemary, Ground</t>
  </si>
  <si>
    <t xml:space="preserve">Roast at 400⁰F. in conventional oven for 25 minutes or until potatoes are browned and cooked through.  </t>
  </si>
  <si>
    <t>Thyme, Ground</t>
  </si>
  <si>
    <t xml:space="preserve">add parsley and toss. </t>
  </si>
  <si>
    <t>Garlic Powder</t>
  </si>
  <si>
    <t xml:space="preserve">Return to oven and heat until heated through. </t>
  </si>
  <si>
    <t xml:space="preserve">CCP:  Heat to 145⁰F. or higher for 15 seconds.  Hold for service at 140⁰F. or higher.  </t>
  </si>
  <si>
    <t>Parsley, Fresh, Bunch</t>
  </si>
  <si>
    <t>Red Peppers Julianne</t>
  </si>
  <si>
    <t>2 LBS</t>
  </si>
  <si>
    <t>Green Peppers Julianne</t>
  </si>
  <si>
    <t>Onion Yellow Julianne</t>
  </si>
  <si>
    <t>129 cal</t>
  </si>
  <si>
    <t>29 g</t>
  </si>
  <si>
    <t>237 mg</t>
  </si>
  <si>
    <t>26 mg</t>
  </si>
  <si>
    <t>Home Fries with Red and Green Peppers</t>
  </si>
  <si>
    <t>Ounces</t>
  </si>
  <si>
    <t>Red Bliss Potatoes Oven-Roasted with Garlic, Fresh Parsley, Red and Green Peppers</t>
  </si>
  <si>
    <t>Potatoes, Red Bliss, Fresh Cut in Quarters</t>
  </si>
  <si>
    <t>24 lbs 4 ounces</t>
  </si>
  <si>
    <t xml:space="preserve">Combine potatoes and garlic in lightly greased (Not listed).  Roasting pans. </t>
  </si>
  <si>
    <t>Pepper, Red, Fresh, Juliene</t>
  </si>
  <si>
    <t>5 lbs</t>
  </si>
  <si>
    <t>Cover tightly with foil.  Bake in a 375⁰F. standard (350⁰F. convection) oven for 60 minutes or until</t>
  </si>
  <si>
    <t>Pepper, Green, Fresh, Juliene</t>
  </si>
  <si>
    <t xml:space="preserve">potatoes are just tender.  Remove from oven and uncover. </t>
  </si>
  <si>
    <t>Garlic, Fresh Chopped Coarse</t>
  </si>
  <si>
    <t>1/2 cup 3 tbsp</t>
  </si>
  <si>
    <t xml:space="preserve">In a Saute Pan  to cook Red and Green Peppers in oil until tender. </t>
  </si>
  <si>
    <t>Margarine, Melted</t>
  </si>
  <si>
    <t>1 lb 6 ounce</t>
  </si>
  <si>
    <t xml:space="preserve">Combine margarine, mustard, parsley and peppers.  Mix well.  Pour over hot potatoes.  </t>
  </si>
  <si>
    <t>Dijon Mustard</t>
  </si>
  <si>
    <t>2-3/4 cup</t>
  </si>
  <si>
    <t xml:space="preserve">Toss gently to evenly coat.  Return to oven and bake, uncovered. </t>
  </si>
  <si>
    <t xml:space="preserve">Parsley Leaves, Fresh, Chopped </t>
  </si>
  <si>
    <t>8 ounce</t>
  </si>
  <si>
    <t xml:space="preserve">For 15 minutes more.  </t>
  </si>
  <si>
    <t xml:space="preserve">CCP:  Minimum internal temperature should be 140⁰F. or above. </t>
  </si>
  <si>
    <t xml:space="preserve">CCP:  Hold hot (140⁰F. or above) for service. </t>
  </si>
  <si>
    <t>4 Ounces</t>
  </si>
  <si>
    <t>Italian Blend Vegetables</t>
  </si>
  <si>
    <t>A Combinationof Zucchini, Cauliflower, Crinkle Cut Carrots, Italian Green Beans, and Lima Beans</t>
  </si>
  <si>
    <t>Italian Mixed Vegetables, Frozen</t>
  </si>
  <si>
    <t>23 lb</t>
  </si>
  <si>
    <t xml:space="preserve">Place mixed vegetables in cooking pan.  Add water.  Steam for 4 to 6 minutes or until tender. </t>
  </si>
  <si>
    <t>CCP:  Minimum internal temperature should be 140⁰F. or above.  Drain well.</t>
  </si>
  <si>
    <t xml:space="preserve">Sprinkle with white pepper.  CCP:  Hold hot (140⁰F. or higher) for service.  </t>
  </si>
  <si>
    <t>Mexican Rice</t>
  </si>
  <si>
    <t>Rice, Long Grain</t>
  </si>
  <si>
    <t>8 - 1/2 lbs</t>
  </si>
  <si>
    <t xml:space="preserve">Place 10-1/2 cups rice, 1 cup salad oil and 1-1/2 cups onions in each pan.  Stir well to coat rice. </t>
  </si>
  <si>
    <t>Oil, Vegetable</t>
  </si>
  <si>
    <t xml:space="preserve">Place in 400⁰F. oven; cook until lightly brown, about 25 minutes. </t>
  </si>
  <si>
    <t>Onions, Yellow, Fresh, Chopped</t>
  </si>
  <si>
    <t xml:space="preserve">Combine tomatoes, salt, pepper, cumin and water. </t>
  </si>
  <si>
    <t>Tomatoes, Canned, Diced, Drained</t>
  </si>
  <si>
    <t>2 qts 1 cup</t>
  </si>
  <si>
    <t xml:space="preserve">Pour about 1-1/2 gallons tomato mixture over rice in each pan; stir well. </t>
  </si>
  <si>
    <t xml:space="preserve">Cover; return to oven; bake about 1 hour in 400⁰F. oven or until rice is tender. </t>
  </si>
  <si>
    <t xml:space="preserve">Stir lightly.  CCP:  Internal temperature must reach 145⁰F. or higher for 15 seconds. </t>
  </si>
  <si>
    <t>Cumin, Ground</t>
  </si>
  <si>
    <t xml:space="preserve">Hold for service at 140⁰F. or higher.  </t>
  </si>
  <si>
    <t>2 gal 2 qts</t>
  </si>
  <si>
    <t xml:space="preserve">Notes: </t>
  </si>
  <si>
    <t>Rice may be prepared on top of range.  Follow Step 1.  In Step 2, heat at medium heat until rice</t>
  </si>
  <si>
    <t xml:space="preserve">is lightly browned; stir occasionally.  Follow Step 3.   In Step 4, bring rice mixture to a boil; </t>
  </si>
  <si>
    <t>cover; reduce heat; cook until rice is light and fluffy.  Follow Step 5.</t>
  </si>
  <si>
    <t xml:space="preserve">Rice may be prepared in steam-jacketed kettle.  In Step 1, place rice, salad oil and onions in kettle. </t>
  </si>
  <si>
    <t xml:space="preserve">Heat until rice is lightly browned, stirring occasionally.  Omit Step 2.  Follow Step 3.  </t>
  </si>
  <si>
    <t xml:space="preserve">Add tomato mixture; bring to a boil, cover; reduce heat and cook 20 minutes at medium heat. </t>
  </si>
  <si>
    <t xml:space="preserve">Uncover; cook an additional 5 minutes.  Omit Step 4.  Follow Step 5. </t>
  </si>
  <si>
    <t>3/4 Cup</t>
  </si>
  <si>
    <t>193 cal</t>
  </si>
  <si>
    <t>244 mg</t>
  </si>
  <si>
    <t>37 mg</t>
  </si>
  <si>
    <t>Savory Baked Beans</t>
  </si>
  <si>
    <t>Beans, Kidney, Dry</t>
  </si>
  <si>
    <t>8-7/8 lbs</t>
  </si>
  <si>
    <t xml:space="preserve">Pick over beans, removing discolored beans and foreign matter.  Wash beans thoroughly. </t>
  </si>
  <si>
    <t>Water, Cold</t>
  </si>
  <si>
    <t>5 gal 2 qts</t>
  </si>
  <si>
    <t xml:space="preserve">Cover; let soak 1 hour. </t>
  </si>
  <si>
    <t>gallon</t>
  </si>
  <si>
    <t>Bacon, Raw</t>
  </si>
  <si>
    <t>1 lb</t>
  </si>
  <si>
    <t xml:space="preserve">Cover with water.  Bring beans to a boil; add more water if necessary to keep beans covered.  </t>
  </si>
  <si>
    <t>2 - 1/3 tbsp</t>
  </si>
  <si>
    <t xml:space="preserve">Turn down heat, simmer 1-1/2 hours or until tender, but not mushy.  Drain beans. </t>
  </si>
  <si>
    <t>Mustard, Dry</t>
  </si>
  <si>
    <t>1/4 cup 2 - 2/3 tbsp</t>
  </si>
  <si>
    <t xml:space="preserve">Reserve liquid and beans for use in Step 4. </t>
  </si>
  <si>
    <t>Catsup</t>
  </si>
  <si>
    <t>1 qt 2 cup</t>
  </si>
  <si>
    <t xml:space="preserve">Cook bacon by arranging slices in rows down the length of 18x26 sheet pan, with fat edges slightly </t>
  </si>
  <si>
    <t xml:space="preserve">overlapping lean edges.  Using a convection oven, bake 25 minutes at 325⁰F. on high fan, open vent. </t>
  </si>
  <si>
    <t>2 - 1/8 cup</t>
  </si>
  <si>
    <t xml:space="preserve">Drain excess fat.  Bake an additional 5 to 10 minutes or until bacon is slightly crisp.  </t>
  </si>
  <si>
    <t>Vinegar, Distilled</t>
  </si>
  <si>
    <t xml:space="preserve">DO NOT OVERCOOK.  Drain thoroughly.  Finely chop. </t>
  </si>
  <si>
    <t>Molasses</t>
  </si>
  <si>
    <t>Take reserved bean liquid and add water to equal 2-1/2 quarts per 100 portions and combine</t>
  </si>
  <si>
    <t xml:space="preserve">with salt, mustard, catsup, onions, brown sugar, vinegar, molasses, and chopped bacon.  </t>
  </si>
  <si>
    <t xml:space="preserve">Add to beans; mix well. </t>
  </si>
  <si>
    <t xml:space="preserve">Lightly spray each steam table pan with non-stick cooking spray.  Pour 20-1/8 pounds or </t>
  </si>
  <si>
    <t xml:space="preserve">7-1/2 quarts bean mixture into each lightly sprayed steam table pan; cover.  </t>
  </si>
  <si>
    <t>Using a convection oven, bake at 325⁰F. 1 hour to 1 hour 15 minutes stir; bake additional 15 minutes</t>
  </si>
  <si>
    <t xml:space="preserve">or until set on low fan.  </t>
  </si>
  <si>
    <t xml:space="preserve">CCP:  Heat to 145⁰F. or higher for 15 seconds.  Hold at 140⁰F. or higher for service.  </t>
  </si>
  <si>
    <t>195 cal</t>
  </si>
  <si>
    <t>36 g</t>
  </si>
  <si>
    <t>10 g</t>
  </si>
  <si>
    <t>1 mg</t>
  </si>
  <si>
    <t>374 mg</t>
  </si>
  <si>
    <t>85 mg</t>
  </si>
  <si>
    <t>Steamed Rice</t>
  </si>
  <si>
    <t xml:space="preserve">Combine rice, water, salt, and salad oil; bring to a boil.  Stir occasionally. </t>
  </si>
  <si>
    <t>2 gal 3 qts</t>
  </si>
  <si>
    <t>Cover tightly; simmer 20 to 25 minutes.  DO NOT STIR.</t>
  </si>
  <si>
    <t xml:space="preserve">Remove from heat; transfer to shallow serving pans. </t>
  </si>
  <si>
    <t>Oil, Salad</t>
  </si>
  <si>
    <t xml:space="preserve">In Step 2, rice may be baked in a 350⁰F. convection oven, 35 to 40 minutes on high fan, closed vent. </t>
  </si>
  <si>
    <t>32 g</t>
  </si>
  <si>
    <t>214 mg</t>
  </si>
  <si>
    <t>Stir Fry Vegetables</t>
  </si>
  <si>
    <t>Carrots, Fresh, Sliced</t>
  </si>
  <si>
    <t>3 - 3/4 lbs</t>
  </si>
  <si>
    <t xml:space="preserve">Wash and trim vegetables.  Set aside for use in Step 5. </t>
  </si>
  <si>
    <t>Celery, Fresh, Sliced</t>
  </si>
  <si>
    <t>4 - 1/2 lbs</t>
  </si>
  <si>
    <t xml:space="preserve">Prepare chicken broth according to recipe.  Add pepper.  Set aside for use in Step 4. </t>
  </si>
  <si>
    <t>Cabbage, Green, Fresh, Chopped</t>
  </si>
  <si>
    <t xml:space="preserve">Blend cornstarch with water and soy sauce to make a smooth paste. </t>
  </si>
  <si>
    <t>Peppers, Green, Fresh, Medium, Sliced, Thin</t>
  </si>
  <si>
    <t>2-1/4 lbs</t>
  </si>
  <si>
    <t xml:space="preserve">Slowly add paste to broth stirring constantly.  Simmer 2 minutes or until lightly thickened and clear, stirring constantly.  </t>
  </si>
  <si>
    <t>Mushrooms, Canned, Drained</t>
  </si>
  <si>
    <t xml:space="preserve">Remove from heat. </t>
  </si>
  <si>
    <t xml:space="preserve">Onions, Yellow, Fresh </t>
  </si>
  <si>
    <t>1 qts 1/4 cup</t>
  </si>
  <si>
    <t>Sauté vegetables salad oil as follows:  Carrots, 3 minutes; add celery and green peppers, 2 minutes;</t>
  </si>
  <si>
    <t xml:space="preserve">add remaining vegetables, 4 minutes.  </t>
  </si>
  <si>
    <t>Chicken Broth</t>
  </si>
  <si>
    <t xml:space="preserve">Pour sauce over vegetables 15 minutes before serving.  </t>
  </si>
  <si>
    <t>1/8 tsp</t>
  </si>
  <si>
    <t>Cornstarch</t>
  </si>
  <si>
    <t>1/4 cup 2-1/3 tbsp</t>
  </si>
  <si>
    <t>Soy Sauce</t>
  </si>
  <si>
    <t>1-1/2 cup</t>
  </si>
  <si>
    <t>55 cal</t>
  </si>
  <si>
    <t>6 g</t>
  </si>
  <si>
    <t>108 mg</t>
  </si>
  <si>
    <t>27 mg</t>
  </si>
  <si>
    <t>Old Fashion Sage Stuffing</t>
  </si>
  <si>
    <t>Celery, Fresh, Chopped</t>
  </si>
  <si>
    <t>1 qts 3-1/2 cup</t>
  </si>
  <si>
    <t xml:space="preserve">Stir cook celery and onions in a lightly sprayed steam jacketed kettle, about 10 minutes, stirring </t>
  </si>
  <si>
    <t>1 qts 1-5/8 cup</t>
  </si>
  <si>
    <t xml:space="preserve">constantly. </t>
  </si>
  <si>
    <t xml:space="preserve">Pour cooked vegetables over bread; toss lightly. </t>
  </si>
  <si>
    <t>Bread, White, Sliced</t>
  </si>
  <si>
    <t>10 lbs</t>
  </si>
  <si>
    <t xml:space="preserve">Prepare chicken broth according to package directions. </t>
  </si>
  <si>
    <t>1 gal 2-1/2 qts</t>
  </si>
  <si>
    <t xml:space="preserve">Combine stock, sage, poultry seasoning, and pepper; add to bread mixture. </t>
  </si>
  <si>
    <t>Sage, Ground</t>
  </si>
  <si>
    <t xml:space="preserve">Mix lightly.  DO NOT OVERMIX. </t>
  </si>
  <si>
    <t>Seasoning, Poultry</t>
  </si>
  <si>
    <t xml:space="preserve">Place 6-1/2 quart mixture into each lightly sprayed pan. </t>
  </si>
  <si>
    <t>Using a convection oven, bake at 325⁰F. 50 to 55 minutes or until top is lightly browned on low fan,</t>
  </si>
  <si>
    <t xml:space="preserve">open vent.  </t>
  </si>
  <si>
    <t xml:space="preserve">CCP:  Internal temperature must reach 165⁰F. for 15 seconds. </t>
  </si>
  <si>
    <t xml:space="preserve">Cut each pan 5 by 10.  CCP:  Hold for service at 140⁰F. or higher.  </t>
  </si>
  <si>
    <t>3 1/2 Ounces</t>
  </si>
  <si>
    <t>142 cal</t>
  </si>
  <si>
    <t>24 g</t>
  </si>
  <si>
    <t>682 mg</t>
  </si>
  <si>
    <t>63 mg</t>
  </si>
  <si>
    <t>Red Beans with Rice</t>
  </si>
  <si>
    <t>3 qts 2 cup</t>
  </si>
  <si>
    <t xml:space="preserve">Cook rice according to "Steamed Rice" Recipe.   Set aside for use in Step 6.   </t>
  </si>
  <si>
    <t>1 gal 3-1/4 qts</t>
  </si>
  <si>
    <t xml:space="preserve">Cook bacon until crisp; drain.  Set aside 2 ounces bacon fat per 100 servings for use in Step 3.  </t>
  </si>
  <si>
    <t xml:space="preserve">Set aside bacon for use in Step 4.  </t>
  </si>
  <si>
    <t xml:space="preserve">Sauté onions in bacon fat about 1 to 2 minutes or until lightly browned.  Drain thoroughly. </t>
  </si>
  <si>
    <t>Bacon, Sliced, Raw</t>
  </si>
  <si>
    <t>3 lbs</t>
  </si>
  <si>
    <t xml:space="preserve">Combine sautéed bacon and onions with undrained kidney beans, peppers and garlic powder. </t>
  </si>
  <si>
    <t>1 qts 2 cup</t>
  </si>
  <si>
    <t xml:space="preserve">Using a convection oven, bake at 325⁰F. for 30 minutes on high fan, closed vent. </t>
  </si>
  <si>
    <t>Beans, Kidney, Dark Red, Canned, Incl Liquids</t>
  </si>
  <si>
    <t xml:space="preserve">CCP:  Internal temperature must reach 145⁰F. or higher for 15 seconds. </t>
  </si>
  <si>
    <t xml:space="preserve">Serve 1/2 cup of beans over 1/2 cup of rice.  </t>
  </si>
  <si>
    <t>Pepper, Red, Ground</t>
  </si>
  <si>
    <t xml:space="preserve">CCP:  Hold for service at 140⁰F. or higher.  </t>
  </si>
  <si>
    <t>1/4 cup</t>
  </si>
  <si>
    <t>225 cal</t>
  </si>
  <si>
    <t>41 g</t>
  </si>
  <si>
    <t>3 mg</t>
  </si>
  <si>
    <t>639 mg</t>
  </si>
  <si>
    <t>53 mg</t>
  </si>
  <si>
    <t>Rice Pilaf</t>
  </si>
  <si>
    <t>Butter</t>
  </si>
  <si>
    <t>Melt butter or margarine.  Add salad oil or melted shortening and onions.  Stir well.</t>
  </si>
  <si>
    <t xml:space="preserve">Sauté until onions are tender, about 5 minutes.  </t>
  </si>
  <si>
    <t>6-2/3 lbs</t>
  </si>
  <si>
    <t xml:space="preserve">Add rice to onion mixture.  Cook until rice is lightly browned, about 10 minutes, stirring constantly. </t>
  </si>
  <si>
    <t>9 lbs</t>
  </si>
  <si>
    <t>Place about 2 quarts onion and rice mixture into each pan.</t>
  </si>
  <si>
    <t xml:space="preserve">Prepare broth according to recipe directions.  Add salt, garlic powder and pepper; stir well. </t>
  </si>
  <si>
    <t xml:space="preserve">Pour 3 quarts over rice mixture in each pan; cover. </t>
  </si>
  <si>
    <t>Using a convection oven, bake at 350⁰F. for 40 to 45 minutes or until tender on high fan, closed</t>
  </si>
  <si>
    <t>3 gallons</t>
  </si>
  <si>
    <t>vent or until rice is tender.  Stir lightly.</t>
  </si>
  <si>
    <t>201 cal</t>
  </si>
  <si>
    <t>37 g</t>
  </si>
  <si>
    <t>4 mg</t>
  </si>
  <si>
    <t>927 mg</t>
  </si>
  <si>
    <t>41 mg</t>
  </si>
  <si>
    <t>BECHAMEL SAUCE</t>
  </si>
  <si>
    <t>BACK TO MENU LIST</t>
  </si>
  <si>
    <t>Glazed Carrots</t>
  </si>
  <si>
    <t>Carrots, Frozen, Sliced</t>
  </si>
  <si>
    <t>18 lbs</t>
  </si>
  <si>
    <t xml:space="preserve">Cook carrots 10 to 13 minutes. </t>
  </si>
  <si>
    <t>Water, Boiling</t>
  </si>
  <si>
    <t>2 gal 1 qts</t>
  </si>
  <si>
    <t xml:space="preserve">Drain; reserve carrots for use in Step 5.  </t>
  </si>
  <si>
    <t xml:space="preserve">Melt butter in a steam-jacketed kettle or tilting frying pan; add ginger and stir until well blended. </t>
  </si>
  <si>
    <t xml:space="preserve">Add sugar and stir.  Mixture will resemble a thick roux. </t>
  </si>
  <si>
    <t>Ginger, Ground</t>
  </si>
  <si>
    <t xml:space="preserve">Toss carrots in sauce until well coated; cook 5 minutes, tossing occasionally. </t>
  </si>
  <si>
    <t>Sugar, Granulated</t>
  </si>
  <si>
    <t xml:space="preserve">CCP:  Heat to 145⁰F. or higher for 15 seconds.  Hold at 140⁰F. or higher for service. </t>
  </si>
  <si>
    <t>1/3 tsp</t>
  </si>
  <si>
    <t>EventMaster Menu Item Code</t>
  </si>
  <si>
    <t>FT 0212</t>
  </si>
  <si>
    <t>FT 0528</t>
  </si>
  <si>
    <t>FT 0086</t>
  </si>
  <si>
    <t>FT 0502</t>
  </si>
  <si>
    <t>FT 0207</t>
  </si>
  <si>
    <t>FT 0034</t>
  </si>
  <si>
    <t>FT 0595</t>
  </si>
  <si>
    <t>FT 0710</t>
  </si>
  <si>
    <t>FT 0357</t>
  </si>
  <si>
    <t>FT 0190</t>
  </si>
  <si>
    <t>FT 0711</t>
  </si>
  <si>
    <t>FT 0420</t>
  </si>
  <si>
    <t>FT 0127</t>
  </si>
  <si>
    <t>FT 0594</t>
  </si>
  <si>
    <t>FT 0335</t>
  </si>
  <si>
    <t>FT 0066</t>
  </si>
  <si>
    <t>FT 0712</t>
  </si>
  <si>
    <t>FT 0713</t>
  </si>
  <si>
    <t>FT 0714</t>
  </si>
  <si>
    <t>FT 0715</t>
  </si>
  <si>
    <t>FT 0716</t>
  </si>
  <si>
    <t>FT 0264</t>
  </si>
  <si>
    <t>FT 0606</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</si>
</sst>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dd\-mmm\-yy"/>
    <numFmt numFmtId="167" formatCode="&quot;$&quot;#,##0.0000_);\(&quot;$&quot;#,##0.0000\)"/>
    <numFmt numFmtId="168" formatCode="&quot;$&quot;#,##0.00"/>
    <numFmt numFmtId="169" formatCode="&quot;$&quot;#,##0.0000"/>
    <numFmt numFmtId="170" formatCode="&quot;$&quot;#,##0.00000"/>
    <numFmt numFmtId="171" formatCode="&quot;$&quot;#,##0.000"/>
    <numFmt numFmtId="172" formatCode="&quot;$&quot;#,##0.0"/>
    <numFmt numFmtId="173" formatCode="_(&quot;$&quot;* #,##0.0000_);_(&quot;$&quot;* \(#,##0.0000\);_(&quot;$&quot;* &quot;-&quot;????_);_(@_)"/>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
    <numFmt numFmtId="180" formatCode="0.0000000"/>
    <numFmt numFmtId="181" formatCode="0.000000"/>
    <numFmt numFmtId="182" formatCode="0.00000"/>
    <numFmt numFmtId="183" formatCode="0.0000000000"/>
    <numFmt numFmtId="184" formatCode="0.000000000"/>
    <numFmt numFmtId="185" formatCode="0.00000000"/>
    <numFmt numFmtId="186" formatCode="[$-409]d\-mmm\-yy;@"/>
  </numFmts>
  <fonts count="88">
    <font>
      <sz val="10"/>
      <name val="Arial"/>
      <family val="0"/>
    </font>
    <font>
      <b/>
      <sz val="10"/>
      <name val="Arial"/>
      <family val="2"/>
    </font>
    <font>
      <b/>
      <sz val="12"/>
      <color indexed="8"/>
      <name val="Arial"/>
      <family val="2"/>
    </font>
    <font>
      <b/>
      <sz val="8"/>
      <name val="Arial"/>
      <family val="2"/>
    </font>
    <font>
      <b/>
      <sz val="8"/>
      <color indexed="8"/>
      <name val="Arial"/>
      <family val="2"/>
    </font>
    <font>
      <b/>
      <sz val="10"/>
      <color indexed="8"/>
      <name val="Arial"/>
      <family val="2"/>
    </font>
    <font>
      <sz val="9"/>
      <name val="Arial"/>
      <family val="2"/>
    </font>
    <font>
      <sz val="8"/>
      <name val="Arial"/>
      <family val="2"/>
    </font>
    <font>
      <b/>
      <sz val="9"/>
      <name val="Arial"/>
      <family val="2"/>
    </font>
    <font>
      <b/>
      <sz val="14"/>
      <name val="Arial"/>
      <family val="2"/>
    </font>
    <font>
      <b/>
      <sz val="10"/>
      <name val="Verdana"/>
      <family val="2"/>
    </font>
    <font>
      <b/>
      <sz val="12"/>
      <name val="Lucida Sans Typewriter"/>
      <family val="3"/>
    </font>
    <font>
      <b/>
      <sz val="10"/>
      <name val="Lucida Sans Typewriter"/>
      <family val="3"/>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2"/>
      <name val="Calibri"/>
      <family val="2"/>
    </font>
    <font>
      <b/>
      <sz val="10"/>
      <name val="Calibri"/>
      <family val="2"/>
    </font>
    <font>
      <u val="single"/>
      <sz val="10"/>
      <name val="Calibri"/>
      <family val="2"/>
    </font>
    <font>
      <b/>
      <sz val="10"/>
      <color indexed="8"/>
      <name val="Calibri"/>
      <family val="2"/>
    </font>
    <font>
      <b/>
      <sz val="11"/>
      <name val="Calibri"/>
      <family val="2"/>
    </font>
    <font>
      <sz val="11"/>
      <name val="Calibri"/>
      <family val="2"/>
    </font>
    <font>
      <b/>
      <sz val="9"/>
      <name val="Calibri"/>
      <family val="2"/>
    </font>
    <font>
      <b/>
      <sz val="8"/>
      <name val="Calibri"/>
      <family val="2"/>
    </font>
    <font>
      <b/>
      <sz val="8"/>
      <color indexed="8"/>
      <name val="Calibri"/>
      <family val="2"/>
    </font>
    <font>
      <b/>
      <u val="single"/>
      <sz val="10"/>
      <name val="Calibri"/>
      <family val="2"/>
    </font>
    <font>
      <sz val="12"/>
      <name val="Calibri"/>
      <family val="2"/>
    </font>
    <font>
      <b/>
      <sz val="16"/>
      <color indexed="30"/>
      <name val="Lucida Sans Typewriter"/>
      <family val="3"/>
    </font>
    <font>
      <b/>
      <sz val="16"/>
      <name val="Calibri"/>
      <family val="2"/>
    </font>
    <font>
      <sz val="9"/>
      <color indexed="8"/>
      <name val="Calibri"/>
      <family val="2"/>
    </font>
    <font>
      <b/>
      <sz val="12"/>
      <color indexed="8"/>
      <name val="Calibri"/>
      <family val="2"/>
    </font>
    <font>
      <b/>
      <sz val="12"/>
      <color indexed="57"/>
      <name val="Lucida Handwriting"/>
      <family val="4"/>
    </font>
    <font>
      <sz val="10"/>
      <color indexed="57"/>
      <name val="Lucida Handwriting"/>
      <family val="4"/>
    </font>
    <font>
      <b/>
      <sz val="10"/>
      <color indexed="57"/>
      <name val="Lucida Handwriting"/>
      <family val="4"/>
    </font>
    <font>
      <b/>
      <sz val="16"/>
      <color indexed="36"/>
      <name val="Calibri"/>
      <family val="2"/>
    </font>
    <font>
      <b/>
      <sz val="14"/>
      <color indexed="36"/>
      <name val="Calibri"/>
      <family val="2"/>
    </font>
    <font>
      <sz val="14"/>
      <color indexed="36"/>
      <name val="Calibri"/>
      <family val="2"/>
    </font>
    <font>
      <sz val="16"/>
      <name val="Calibri"/>
      <family val="2"/>
    </font>
    <font>
      <b/>
      <sz val="14"/>
      <name val="Calibri"/>
      <family val="2"/>
    </font>
    <font>
      <sz val="14"/>
      <name val="Calibri"/>
      <family val="2"/>
    </font>
    <font>
      <sz val="11"/>
      <color indexed="40"/>
      <name val="Calibri"/>
      <family val="0"/>
    </font>
    <font>
      <u val="single"/>
      <sz val="11"/>
      <color indexed="8"/>
      <name val="Calibri"/>
      <family val="0"/>
    </font>
    <font>
      <sz val="66"/>
      <color indexed="9"/>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0070C0"/>
      <name val="Lucida Sans Typewriter"/>
      <family val="3"/>
    </font>
    <font>
      <sz val="9"/>
      <color rgb="FF000000"/>
      <name val="Calibri"/>
      <family val="2"/>
    </font>
    <font>
      <b/>
      <sz val="12"/>
      <color theme="6" tint="-0.24997000396251678"/>
      <name val="Lucida Handwriting"/>
      <family val="4"/>
    </font>
    <font>
      <sz val="10"/>
      <color theme="6" tint="-0.24997000396251678"/>
      <name val="Lucida Handwriting"/>
      <family val="4"/>
    </font>
    <font>
      <b/>
      <sz val="10"/>
      <color theme="6" tint="-0.24997000396251678"/>
      <name val="Lucida Handwriting"/>
      <family val="4"/>
    </font>
    <font>
      <b/>
      <sz val="16"/>
      <color rgb="FF7030A0"/>
      <name val="Calibri"/>
      <family val="2"/>
    </font>
    <font>
      <b/>
      <sz val="14"/>
      <color rgb="FF7030A0"/>
      <name val="Calibri"/>
      <family val="2"/>
    </font>
    <font>
      <sz val="14"/>
      <color rgb="FF7030A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color indexed="63"/>
      </top>
      <bottom style="mediu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448">
    <xf numFmtId="0" fontId="0" fillId="0" borderId="0" xfId="0" applyAlignment="1">
      <alignment/>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indent="1"/>
    </xf>
    <xf numFmtId="0" fontId="1" fillId="0" borderId="0" xfId="0" applyFont="1" applyAlignment="1">
      <alignment horizontal="center" vertical="center" wrapText="1"/>
    </xf>
    <xf numFmtId="0" fontId="0" fillId="0" borderId="0" xfId="0" applyAlignment="1">
      <alignment horizontal="left" vertical="center" indent="1"/>
    </xf>
    <xf numFmtId="0" fontId="0" fillId="0" borderId="0" xfId="0" applyAlignment="1" applyProtection="1">
      <alignment/>
      <protection locked="0"/>
    </xf>
    <xf numFmtId="0" fontId="1" fillId="0" borderId="0" xfId="0" applyFont="1" applyAlignment="1">
      <alignment horizontal="center" wrapText="1"/>
    </xf>
    <xf numFmtId="0" fontId="0" fillId="0" borderId="0" xfId="0" applyBorder="1" applyAlignment="1">
      <alignment wrapText="1"/>
    </xf>
    <xf numFmtId="0" fontId="3" fillId="0" borderId="10" xfId="0" applyFont="1" applyBorder="1" applyAlignment="1">
      <alignment horizontal="center"/>
    </xf>
    <xf numFmtId="0" fontId="0" fillId="0" borderId="11" xfId="0" applyBorder="1" applyAlignment="1">
      <alignment/>
    </xf>
    <xf numFmtId="0" fontId="1" fillId="0" borderId="12" xfId="0" applyFont="1" applyBorder="1" applyAlignment="1">
      <alignment horizontal="left" vertical="center" indent="1"/>
    </xf>
    <xf numFmtId="0" fontId="1" fillId="0" borderId="0" xfId="0" applyFont="1" applyAlignment="1" applyProtection="1">
      <alignment vertical="top"/>
      <protection locked="0"/>
    </xf>
    <xf numFmtId="0" fontId="0" fillId="0" borderId="0" xfId="0" applyBorder="1" applyAlignment="1">
      <alignment horizontal="left" vertical="center" inden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0" fillId="0" borderId="16" xfId="0" applyBorder="1" applyAlignment="1" applyProtection="1">
      <alignment horizontal="center" vertical="center" wrapText="1"/>
      <protection locked="0"/>
    </xf>
    <xf numFmtId="0" fontId="1" fillId="0" borderId="13" xfId="0" applyFont="1" applyBorder="1" applyAlignment="1">
      <alignment horizontal="center" vertical="center"/>
    </xf>
    <xf numFmtId="0" fontId="1" fillId="0" borderId="17" xfId="0" applyFont="1" applyBorder="1" applyAlignment="1">
      <alignment horizontal="center" vertical="top"/>
    </xf>
    <xf numFmtId="0" fontId="1" fillId="0" borderId="0" xfId="0" applyFont="1" applyBorder="1" applyAlignment="1">
      <alignment horizontal="center" vertical="top"/>
    </xf>
    <xf numFmtId="0" fontId="1" fillId="0" borderId="18" xfId="0" applyFont="1" applyBorder="1" applyAlignment="1">
      <alignment horizontal="center" vertical="top"/>
    </xf>
    <xf numFmtId="0" fontId="1" fillId="0" borderId="12" xfId="0" applyFont="1" applyBorder="1" applyAlignment="1">
      <alignment horizontal="center" vertical="top"/>
    </xf>
    <xf numFmtId="0" fontId="1" fillId="0" borderId="12" xfId="0" applyFont="1" applyBorder="1" applyAlignment="1">
      <alignment horizontal="center" vertical="center"/>
    </xf>
    <xf numFmtId="0" fontId="0" fillId="0" borderId="14" xfId="0" applyBorder="1" applyAlignment="1">
      <alignment/>
    </xf>
    <xf numFmtId="0" fontId="3" fillId="0" borderId="17"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wrapText="1"/>
    </xf>
    <xf numFmtId="0" fontId="3" fillId="0" borderId="0" xfId="0" applyFont="1" applyBorder="1" applyAlignment="1">
      <alignment wrapText="1"/>
    </xf>
    <xf numFmtId="0" fontId="1" fillId="0" borderId="18" xfId="0" applyFont="1" applyBorder="1" applyAlignment="1">
      <alignment horizontal="center"/>
    </xf>
    <xf numFmtId="0" fontId="1" fillId="0" borderId="12" xfId="0" applyFont="1" applyBorder="1" applyAlignment="1">
      <alignment horizontal="center"/>
    </xf>
    <xf numFmtId="7" fontId="4" fillId="0" borderId="0" xfId="0" applyNumberFormat="1" applyFont="1" applyBorder="1" applyAlignment="1">
      <alignment horizontal="center" wrapText="1"/>
    </xf>
    <xf numFmtId="7" fontId="2" fillId="0" borderId="17" xfId="0" applyNumberFormat="1" applyFont="1" applyBorder="1" applyAlignment="1" applyProtection="1">
      <alignment horizontal="center"/>
      <protection locked="0"/>
    </xf>
    <xf numFmtId="0" fontId="0" fillId="0" borderId="18" xfId="0" applyFont="1" applyBorder="1" applyAlignment="1">
      <alignment/>
    </xf>
    <xf numFmtId="0" fontId="3" fillId="0" borderId="0" xfId="0" applyFont="1" applyBorder="1" applyAlignment="1" applyProtection="1">
      <alignment horizontal="center" vertical="center" wrapText="1"/>
      <protection locked="0"/>
    </xf>
    <xf numFmtId="0" fontId="1" fillId="0" borderId="17" xfId="0" applyFont="1" applyBorder="1" applyAlignment="1">
      <alignment horizontal="center" vertical="center" wrapText="1"/>
    </xf>
    <xf numFmtId="7" fontId="4" fillId="0" borderId="17" xfId="0" applyNumberFormat="1" applyFont="1" applyBorder="1" applyAlignment="1">
      <alignment horizontal="center" wrapText="1"/>
    </xf>
    <xf numFmtId="0" fontId="1" fillId="0" borderId="18" xfId="0" applyFont="1" applyBorder="1" applyAlignment="1">
      <alignment horizontal="center" vertical="center"/>
    </xf>
    <xf numFmtId="0" fontId="8" fillId="0" borderId="0" xfId="0" applyFont="1" applyBorder="1" applyAlignment="1">
      <alignment horizontal="center"/>
    </xf>
    <xf numFmtId="0" fontId="8" fillId="0" borderId="0" xfId="0" applyFont="1" applyBorder="1" applyAlignment="1" applyProtection="1">
      <alignment horizontal="center" vertical="center"/>
      <protection locked="0"/>
    </xf>
    <xf numFmtId="44" fontId="8" fillId="0" borderId="0" xfId="44" applyFont="1" applyBorder="1" applyAlignment="1" applyProtection="1">
      <alignment horizontal="center" vertical="center"/>
      <protection locked="0"/>
    </xf>
    <xf numFmtId="9" fontId="8" fillId="0" borderId="0" xfId="59" applyFont="1" applyBorder="1" applyAlignment="1" applyProtection="1">
      <alignment horizontal="center" vertical="center"/>
      <protection locked="0"/>
    </xf>
    <xf numFmtId="0" fontId="8" fillId="0" borderId="19" xfId="0" applyFont="1" applyBorder="1" applyAlignment="1">
      <alignment horizontal="center" vertical="center"/>
    </xf>
    <xf numFmtId="0" fontId="8" fillId="0" borderId="19" xfId="0" applyFont="1" applyBorder="1" applyAlignment="1">
      <alignment horizontal="center" vertical="center" wrapText="1"/>
    </xf>
    <xf numFmtId="0" fontId="3"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0" xfId="0" applyFont="1" applyBorder="1" applyAlignment="1">
      <alignment wrapText="1"/>
    </xf>
    <xf numFmtId="44" fontId="1" fillId="0" borderId="12" xfId="44" applyFont="1" applyBorder="1" applyAlignment="1">
      <alignment horizontal="center" wrapText="1"/>
    </xf>
    <xf numFmtId="0" fontId="8" fillId="12" borderId="0" xfId="0" applyFont="1" applyFill="1" applyBorder="1" applyAlignment="1" applyProtection="1">
      <alignment horizontal="center" vertical="center"/>
      <protection locked="0"/>
    </xf>
    <xf numFmtId="168" fontId="8" fillId="12" borderId="0" xfId="0" applyNumberFormat="1" applyFont="1" applyFill="1" applyBorder="1" applyAlignment="1" applyProtection="1">
      <alignment horizontal="center" vertical="center"/>
      <protection locked="0"/>
    </xf>
    <xf numFmtId="44" fontId="8" fillId="12" borderId="16" xfId="44" applyFont="1" applyFill="1" applyBorder="1" applyAlignment="1">
      <alignment/>
    </xf>
    <xf numFmtId="44" fontId="5" fillId="13" borderId="15" xfId="44" applyFont="1" applyFill="1" applyBorder="1" applyAlignment="1">
      <alignment horizontal="center"/>
    </xf>
    <xf numFmtId="44" fontId="5" fillId="13" borderId="16" xfId="44" applyFont="1" applyFill="1" applyBorder="1" applyAlignment="1">
      <alignment horizontal="center"/>
    </xf>
    <xf numFmtId="44" fontId="1" fillId="13" borderId="22" xfId="0" applyNumberFormat="1" applyFont="1" applyFill="1" applyBorder="1" applyAlignment="1">
      <alignment horizontal="center" vertical="center"/>
    </xf>
    <xf numFmtId="44" fontId="5" fillId="13" borderId="12" xfId="0" applyNumberFormat="1" applyFont="1" applyFill="1" applyBorder="1" applyAlignment="1">
      <alignment horizontal="center"/>
    </xf>
    <xf numFmtId="44" fontId="0" fillId="13" borderId="12" xfId="44" applyFont="1" applyFill="1" applyBorder="1" applyAlignment="1">
      <alignment/>
    </xf>
    <xf numFmtId="44" fontId="1" fillId="13" borderId="12" xfId="44" applyFont="1" applyFill="1" applyBorder="1" applyAlignment="1">
      <alignment horizontal="center"/>
    </xf>
    <xf numFmtId="165" fontId="1" fillId="13" borderId="12" xfId="0" applyNumberFormat="1" applyFont="1" applyFill="1" applyBorder="1" applyAlignment="1">
      <alignment/>
    </xf>
    <xf numFmtId="44" fontId="8" fillId="12" borderId="16" xfId="44" applyFont="1" applyFill="1" applyBorder="1" applyAlignment="1">
      <alignment vertical="center"/>
    </xf>
    <xf numFmtId="0" fontId="8" fillId="0" borderId="0" xfId="0"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33" fillId="0" borderId="23" xfId="0" applyFont="1" applyBorder="1" applyAlignment="1">
      <alignment horizontal="center" vertical="center"/>
    </xf>
    <xf numFmtId="0" fontId="0" fillId="0" borderId="21" xfId="0" applyBorder="1" applyAlignment="1">
      <alignment/>
    </xf>
    <xf numFmtId="0" fontId="0" fillId="0" borderId="12" xfId="0" applyBorder="1" applyAlignment="1">
      <alignment horizontal="center" vertical="center" wrapText="1"/>
    </xf>
    <xf numFmtId="0" fontId="1" fillId="0" borderId="17" xfId="0" applyFont="1" applyBorder="1" applyAlignment="1">
      <alignment horizontal="center" vertical="center"/>
    </xf>
    <xf numFmtId="0" fontId="8" fillId="0" borderId="0" xfId="0" applyFont="1" applyFill="1" applyBorder="1" applyAlignment="1" applyProtection="1">
      <alignment horizontal="center" vertical="center"/>
      <protection locked="0"/>
    </xf>
    <xf numFmtId="1" fontId="8" fillId="12" borderId="0" xfId="0" applyNumberFormat="1" applyFont="1" applyFill="1" applyBorder="1" applyAlignment="1" applyProtection="1">
      <alignment horizontal="center" vertical="center"/>
      <protection locked="0"/>
    </xf>
    <xf numFmtId="0" fontId="8" fillId="7" borderId="0" xfId="0" applyFont="1" applyFill="1" applyBorder="1" applyAlignment="1" applyProtection="1">
      <alignment horizontal="center" vertical="center"/>
      <protection locked="0"/>
    </xf>
    <xf numFmtId="0" fontId="33" fillId="0" borderId="0" xfId="0" applyFont="1" applyBorder="1" applyAlignment="1">
      <alignment horizontal="center" vertical="center" wrapText="1"/>
    </xf>
    <xf numFmtId="0" fontId="33"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indent="1"/>
    </xf>
    <xf numFmtId="12" fontId="1" fillId="0" borderId="0" xfId="0" applyNumberFormat="1" applyFont="1" applyBorder="1" applyAlignment="1">
      <alignment horizontal="right" vertical="center"/>
    </xf>
    <xf numFmtId="12" fontId="1" fillId="0" borderId="0" xfId="0" applyNumberFormat="1" applyFont="1" applyBorder="1" applyAlignment="1">
      <alignment horizontal="center" vertical="center"/>
    </xf>
    <xf numFmtId="0" fontId="1" fillId="0" borderId="0" xfId="0" applyFont="1" applyBorder="1" applyAlignment="1">
      <alignment horizontal="left" vertical="center"/>
    </xf>
    <xf numFmtId="0" fontId="0" fillId="0" borderId="0" xfId="0" applyAlignment="1">
      <alignment/>
    </xf>
    <xf numFmtId="0" fontId="0" fillId="0" borderId="12" xfId="0" applyBorder="1" applyAlignment="1">
      <alignment/>
    </xf>
    <xf numFmtId="0" fontId="34" fillId="0" borderId="24" xfId="0" applyFont="1" applyBorder="1" applyAlignment="1">
      <alignment horizontal="center" vertical="center" wrapText="1"/>
    </xf>
    <xf numFmtId="0" fontId="0" fillId="0" borderId="0" xfId="0" applyAlignment="1">
      <alignment wrapText="1"/>
    </xf>
    <xf numFmtId="0" fontId="10" fillId="0" borderId="0" xfId="0" applyFont="1" applyAlignment="1">
      <alignment vertical="center" wrapText="1"/>
    </xf>
    <xf numFmtId="0" fontId="10" fillId="0" borderId="0" xfId="0" applyFont="1" applyAlignment="1">
      <alignment vertical="center"/>
    </xf>
    <xf numFmtId="0" fontId="34" fillId="0" borderId="12" xfId="0" applyFont="1" applyBorder="1" applyAlignment="1">
      <alignment horizontal="center" vertical="center" wrapText="1"/>
    </xf>
    <xf numFmtId="0" fontId="34" fillId="0" borderId="0" xfId="0" applyFont="1" applyBorder="1" applyAlignment="1">
      <alignment horizontal="center" vertical="center" wrapText="1"/>
    </xf>
    <xf numFmtId="0" fontId="33" fillId="0" borderId="0" xfId="0" applyFont="1" applyAlignment="1">
      <alignment/>
    </xf>
    <xf numFmtId="0" fontId="35" fillId="0" borderId="0" xfId="0" applyFont="1" applyAlignment="1">
      <alignment horizontal="center" vertical="center" wrapText="1"/>
    </xf>
    <xf numFmtId="0" fontId="35" fillId="0" borderId="24" xfId="0" applyNumberFormat="1" applyFont="1" applyBorder="1" applyAlignment="1">
      <alignment horizontal="center" vertical="center"/>
    </xf>
    <xf numFmtId="12" fontId="35" fillId="0" borderId="24" xfId="0" applyNumberFormat="1" applyFont="1" applyBorder="1" applyAlignment="1">
      <alignment horizontal="center" vertical="center" wrapText="1"/>
    </xf>
    <xf numFmtId="0" fontId="35" fillId="0" borderId="24" xfId="0" applyFont="1" applyBorder="1" applyAlignment="1">
      <alignment horizontal="left" vertical="center"/>
    </xf>
    <xf numFmtId="0" fontId="35" fillId="0" borderId="0" xfId="0" applyFont="1" applyBorder="1" applyAlignment="1">
      <alignment horizontal="left" vertical="center"/>
    </xf>
    <xf numFmtId="0" fontId="35" fillId="0" borderId="12" xfId="0" applyFont="1" applyBorder="1" applyAlignment="1">
      <alignment horizontal="center" vertical="center"/>
    </xf>
    <xf numFmtId="0" fontId="35" fillId="0" borderId="0" xfId="0" applyFont="1" applyBorder="1" applyAlignment="1">
      <alignment horizontal="center" vertical="center" wrapText="1"/>
    </xf>
    <xf numFmtId="12" fontId="35" fillId="0" borderId="0" xfId="0" applyNumberFormat="1" applyFont="1" applyBorder="1" applyAlignment="1">
      <alignment horizontal="right" vertical="center"/>
    </xf>
    <xf numFmtId="0" fontId="33" fillId="0" borderId="0" xfId="0" applyFont="1" applyAlignment="1">
      <alignment vertical="center" wrapText="1"/>
    </xf>
    <xf numFmtId="0" fontId="35" fillId="0" borderId="20" xfId="0" applyFont="1" applyBorder="1" applyAlignment="1">
      <alignment horizontal="center" vertical="center" wrapText="1"/>
    </xf>
    <xf numFmtId="0" fontId="35" fillId="0" borderId="17" xfId="0" applyFont="1" applyBorder="1" applyAlignment="1">
      <alignment horizontal="center" vertical="center"/>
    </xf>
    <xf numFmtId="0" fontId="36" fillId="0" borderId="0" xfId="0" applyFont="1" applyBorder="1" applyAlignment="1">
      <alignment horizontal="left" vertical="center" wrapText="1"/>
    </xf>
    <xf numFmtId="1" fontId="35" fillId="0" borderId="0" xfId="0" applyNumberFormat="1" applyFont="1" applyBorder="1" applyAlignment="1">
      <alignment horizontal="center" vertical="center"/>
    </xf>
    <xf numFmtId="0" fontId="35" fillId="0" borderId="0" xfId="0" applyFont="1" applyBorder="1" applyAlignment="1" applyProtection="1">
      <alignment horizontal="center" vertical="center"/>
      <protection locked="0"/>
    </xf>
    <xf numFmtId="0" fontId="35" fillId="7" borderId="0" xfId="0" applyFont="1" applyFill="1" applyBorder="1" applyAlignment="1" applyProtection="1">
      <alignment horizontal="center" vertical="center"/>
      <protection locked="0"/>
    </xf>
    <xf numFmtId="179" fontId="35" fillId="12"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locked="0"/>
    </xf>
    <xf numFmtId="44" fontId="35" fillId="0" borderId="0" xfId="44" applyFont="1" applyBorder="1" applyAlignment="1" applyProtection="1">
      <alignment horizontal="center" vertical="center"/>
      <protection locked="0"/>
    </xf>
    <xf numFmtId="2" fontId="35" fillId="7" borderId="0" xfId="0" applyNumberFormat="1" applyFont="1" applyFill="1" applyBorder="1" applyAlignment="1" applyProtection="1">
      <alignment horizontal="center" vertical="center"/>
      <protection locked="0"/>
    </xf>
    <xf numFmtId="44" fontId="35" fillId="12" borderId="0" xfId="0" applyNumberFormat="1" applyFont="1" applyFill="1" applyBorder="1" applyAlignment="1" applyProtection="1">
      <alignment horizontal="center" vertical="center"/>
      <protection locked="0"/>
    </xf>
    <xf numFmtId="9" fontId="35" fillId="0" borderId="0" xfId="59" applyNumberFormat="1" applyFont="1" applyBorder="1" applyAlignment="1" applyProtection="1">
      <alignment horizontal="center" vertical="center"/>
      <protection locked="0"/>
    </xf>
    <xf numFmtId="168" fontId="35" fillId="12" borderId="0" xfId="0" applyNumberFormat="1" applyFont="1" applyFill="1" applyBorder="1" applyAlignment="1" applyProtection="1">
      <alignment horizontal="center" vertical="center"/>
      <protection locked="0"/>
    </xf>
    <xf numFmtId="44" fontId="35" fillId="12" borderId="16" xfId="44" applyFont="1" applyFill="1" applyBorder="1" applyAlignment="1">
      <alignment vertical="center"/>
    </xf>
    <xf numFmtId="0" fontId="33" fillId="0" borderId="0" xfId="0" applyFont="1" applyBorder="1" applyAlignment="1">
      <alignment horizontal="left" vertical="center" wrapText="1"/>
    </xf>
    <xf numFmtId="0" fontId="35" fillId="0" borderId="0" xfId="0" applyFont="1" applyBorder="1" applyAlignment="1">
      <alignment horizontal="center" vertical="center"/>
    </xf>
    <xf numFmtId="2" fontId="35" fillId="12" borderId="0" xfId="0" applyNumberFormat="1" applyFont="1" applyFill="1" applyBorder="1" applyAlignment="1" applyProtection="1">
      <alignment horizontal="center" vertical="center"/>
      <protection locked="0"/>
    </xf>
    <xf numFmtId="9" fontId="35" fillId="0" borderId="0" xfId="59" applyFont="1" applyBorder="1" applyAlignment="1" applyProtection="1">
      <alignment horizontal="center" vertical="center"/>
      <protection locked="0"/>
    </xf>
    <xf numFmtId="0" fontId="35" fillId="0" borderId="0" xfId="0" applyNumberFormat="1" applyFont="1" applyBorder="1" applyAlignment="1">
      <alignment horizontal="center" vertical="center"/>
    </xf>
    <xf numFmtId="171" fontId="35" fillId="12" borderId="0" xfId="0" applyNumberFormat="1" applyFont="1" applyFill="1" applyBorder="1" applyAlignment="1" applyProtection="1">
      <alignment horizontal="center" vertical="center"/>
      <protection locked="0"/>
    </xf>
    <xf numFmtId="1" fontId="35" fillId="7" borderId="0" xfId="0" applyNumberFormat="1" applyFont="1" applyFill="1" applyBorder="1" applyAlignment="1" applyProtection="1">
      <alignment horizontal="center" vertical="center"/>
      <protection locked="0"/>
    </xf>
    <xf numFmtId="1" fontId="35" fillId="12" borderId="0" xfId="0" applyNumberFormat="1" applyFont="1" applyFill="1" applyBorder="1" applyAlignment="1" applyProtection="1">
      <alignment horizontal="center" vertical="center"/>
      <protection locked="0"/>
    </xf>
    <xf numFmtId="44" fontId="35" fillId="12" borderId="16" xfId="44" applyFont="1" applyFill="1" applyBorder="1" applyAlignment="1">
      <alignment/>
    </xf>
    <xf numFmtId="0" fontId="35" fillId="0" borderId="0" xfId="0" applyFont="1" applyBorder="1" applyAlignment="1">
      <alignment horizontal="center"/>
    </xf>
    <xf numFmtId="0" fontId="0" fillId="0" borderId="0" xfId="0" applyBorder="1" applyAlignment="1">
      <alignment horizontal="left" vertical="center" wrapText="1"/>
    </xf>
    <xf numFmtId="44" fontId="37" fillId="13" borderId="15" xfId="44" applyFont="1" applyFill="1" applyBorder="1" applyAlignment="1">
      <alignment horizontal="center"/>
    </xf>
    <xf numFmtId="0" fontId="38" fillId="0" borderId="0" xfId="0" applyFont="1" applyBorder="1" applyAlignment="1">
      <alignment horizontal="center" vertical="top"/>
    </xf>
    <xf numFmtId="0" fontId="38" fillId="0" borderId="0" xfId="0" applyFont="1" applyBorder="1" applyAlignment="1">
      <alignment horizontal="center" vertical="center"/>
    </xf>
    <xf numFmtId="44" fontId="37" fillId="13" borderId="16" xfId="44" applyFont="1" applyFill="1" applyBorder="1" applyAlignment="1">
      <alignment horizontal="center"/>
    </xf>
    <xf numFmtId="0" fontId="39" fillId="0" borderId="18" xfId="0" applyFont="1" applyBorder="1" applyAlignment="1">
      <alignment/>
    </xf>
    <xf numFmtId="0" fontId="39" fillId="0" borderId="12" xfId="0" applyFont="1" applyBorder="1" applyAlignment="1">
      <alignment/>
    </xf>
    <xf numFmtId="0" fontId="38" fillId="0" borderId="12" xfId="0" applyFont="1" applyBorder="1" applyAlignment="1">
      <alignment horizontal="center" vertical="top"/>
    </xf>
    <xf numFmtId="0" fontId="38" fillId="0" borderId="12" xfId="0" applyFont="1" applyBorder="1" applyAlignment="1">
      <alignment horizontal="center" vertical="center"/>
    </xf>
    <xf numFmtId="44" fontId="35" fillId="13" borderId="22" xfId="0" applyNumberFormat="1" applyFont="1" applyFill="1" applyBorder="1" applyAlignment="1">
      <alignment horizontal="center" vertical="center"/>
    </xf>
    <xf numFmtId="0" fontId="33" fillId="0" borderId="14" xfId="0" applyFont="1" applyBorder="1" applyAlignment="1">
      <alignment/>
    </xf>
    <xf numFmtId="44" fontId="35" fillId="12" borderId="15" xfId="0" applyNumberFormat="1" applyFont="1" applyFill="1" applyBorder="1" applyAlignment="1">
      <alignment horizontal="center" vertical="center" wrapText="1"/>
    </xf>
    <xf numFmtId="0" fontId="40" fillId="0" borderId="17" xfId="0" applyFont="1" applyBorder="1" applyAlignment="1">
      <alignment horizontal="center" vertical="center"/>
    </xf>
    <xf numFmtId="0" fontId="40" fillId="0" borderId="0" xfId="0" applyFont="1" applyBorder="1" applyAlignment="1">
      <alignment horizontal="center" vertical="center" wrapText="1"/>
    </xf>
    <xf numFmtId="0" fontId="40" fillId="0" borderId="0" xfId="0" applyFont="1" applyBorder="1" applyAlignment="1">
      <alignment horizontal="center" wrapText="1"/>
    </xf>
    <xf numFmtId="0" fontId="40" fillId="0" borderId="0" xfId="0" applyFont="1" applyBorder="1" applyAlignment="1">
      <alignment wrapText="1"/>
    </xf>
    <xf numFmtId="0" fontId="41" fillId="0" borderId="0" xfId="0" applyFont="1" applyBorder="1" applyAlignment="1" applyProtection="1">
      <alignment horizontal="center" vertical="center" wrapText="1"/>
      <protection locked="0"/>
    </xf>
    <xf numFmtId="7" fontId="42" fillId="0" borderId="0" xfId="0" applyNumberFormat="1" applyFont="1" applyBorder="1" applyAlignment="1">
      <alignment horizontal="center" wrapText="1"/>
    </xf>
    <xf numFmtId="0" fontId="35" fillId="0" borderId="18" xfId="0" applyFont="1" applyBorder="1" applyAlignment="1">
      <alignment horizontal="center"/>
    </xf>
    <xf numFmtId="0" fontId="35" fillId="0" borderId="12" xfId="0" applyFont="1" applyBorder="1" applyAlignment="1">
      <alignment horizontal="center"/>
    </xf>
    <xf numFmtId="44" fontId="37" fillId="13" borderId="12" xfId="0" applyNumberFormat="1" applyFont="1" applyFill="1" applyBorder="1" applyAlignment="1">
      <alignment horizontal="center"/>
    </xf>
    <xf numFmtId="44" fontId="33" fillId="13" borderId="12" xfId="44" applyFont="1" applyFill="1" applyBorder="1" applyAlignment="1">
      <alignment/>
    </xf>
    <xf numFmtId="44" fontId="35" fillId="13" borderId="12" xfId="44" applyFont="1" applyFill="1" applyBorder="1" applyAlignment="1">
      <alignment horizontal="center" wrapText="1"/>
    </xf>
    <xf numFmtId="44" fontId="35" fillId="0" borderId="12" xfId="44" applyFont="1" applyBorder="1" applyAlignment="1">
      <alignment horizontal="center" wrapText="1"/>
    </xf>
    <xf numFmtId="0" fontId="33" fillId="0" borderId="18" xfId="0" applyFont="1" applyBorder="1" applyAlignment="1">
      <alignment/>
    </xf>
    <xf numFmtId="44" fontId="35" fillId="13" borderId="12" xfId="44" applyFont="1" applyFill="1" applyBorder="1" applyAlignment="1">
      <alignment horizontal="center"/>
    </xf>
    <xf numFmtId="165" fontId="35" fillId="13" borderId="12" xfId="0" applyNumberFormat="1" applyFont="1" applyFill="1" applyBorder="1" applyAlignment="1">
      <alignment/>
    </xf>
    <xf numFmtId="186" fontId="33" fillId="0" borderId="23" xfId="0" applyNumberFormat="1" applyFont="1" applyBorder="1" applyAlignment="1">
      <alignment horizontal="center" vertical="center"/>
    </xf>
    <xf numFmtId="0" fontId="35" fillId="0" borderId="0" xfId="0" applyFont="1" applyBorder="1" applyAlignment="1">
      <alignment wrapText="1"/>
    </xf>
    <xf numFmtId="7" fontId="37" fillId="0" borderId="17" xfId="0" applyNumberFormat="1" applyFont="1" applyBorder="1" applyAlignment="1" applyProtection="1">
      <alignment horizontal="center" vertical="center"/>
      <protection locked="0"/>
    </xf>
    <xf numFmtId="0" fontId="33" fillId="0" borderId="0" xfId="0" applyFont="1" applyAlignment="1">
      <alignment horizontal="center" vertical="center"/>
    </xf>
    <xf numFmtId="12" fontId="35" fillId="0" borderId="24" xfId="0" applyNumberFormat="1" applyFont="1" applyBorder="1" applyAlignment="1">
      <alignment horizontal="right" vertical="center"/>
    </xf>
    <xf numFmtId="12" fontId="35" fillId="0" borderId="24" xfId="0" applyNumberFormat="1" applyFont="1" applyBorder="1" applyAlignment="1">
      <alignment horizontal="center" vertical="center"/>
    </xf>
    <xf numFmtId="12" fontId="35" fillId="0" borderId="0" xfId="0" applyNumberFormat="1" applyFont="1" applyBorder="1" applyAlignment="1">
      <alignment horizontal="left" vertical="center" indent="1"/>
    </xf>
    <xf numFmtId="0" fontId="35" fillId="0" borderId="0" xfId="0" applyFont="1" applyAlignment="1">
      <alignment horizontal="left" vertical="center" indent="1"/>
    </xf>
    <xf numFmtId="0" fontId="33" fillId="0" borderId="0" xfId="0" applyFont="1" applyBorder="1" applyAlignment="1">
      <alignment horizontal="left" vertical="center" indent="1"/>
    </xf>
    <xf numFmtId="0" fontId="33" fillId="0" borderId="0" xfId="0" applyFont="1" applyAlignment="1">
      <alignment/>
    </xf>
    <xf numFmtId="12" fontId="35" fillId="0" borderId="0" xfId="0" applyNumberFormat="1" applyFont="1" applyBorder="1" applyAlignment="1">
      <alignment horizontal="center" vertical="center"/>
    </xf>
    <xf numFmtId="0" fontId="35" fillId="0" borderId="0" xfId="0" applyFont="1" applyBorder="1" applyAlignment="1">
      <alignment horizontal="left" vertical="center" indent="1"/>
    </xf>
    <xf numFmtId="0" fontId="33" fillId="0" borderId="12" xfId="0" applyFont="1" applyBorder="1" applyAlignment="1">
      <alignment/>
    </xf>
    <xf numFmtId="0" fontId="35" fillId="0" borderId="0" xfId="0" applyFont="1" applyAlignment="1">
      <alignment horizontal="center" wrapText="1"/>
    </xf>
    <xf numFmtId="0" fontId="33" fillId="0" borderId="0" xfId="0" applyFont="1" applyAlignment="1">
      <alignment horizontal="left" vertical="center" indent="1"/>
    </xf>
    <xf numFmtId="0" fontId="41" fillId="0" borderId="19"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2" fontId="40" fillId="0" borderId="0" xfId="0" applyNumberFormat="1" applyFont="1" applyBorder="1" applyAlignment="1">
      <alignment horizontal="center" vertical="center"/>
    </xf>
    <xf numFmtId="0" fontId="40" fillId="0" borderId="0" xfId="0" applyFont="1" applyBorder="1" applyAlignment="1" applyProtection="1">
      <alignment horizontal="center" vertical="center"/>
      <protection locked="0"/>
    </xf>
    <xf numFmtId="0" fontId="40" fillId="7" borderId="0" xfId="0" applyFont="1" applyFill="1" applyBorder="1" applyAlignment="1" applyProtection="1">
      <alignment horizontal="center" vertical="center"/>
      <protection locked="0"/>
    </xf>
    <xf numFmtId="179" fontId="40" fillId="12" borderId="0" xfId="0" applyNumberFormat="1"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protection locked="0"/>
    </xf>
    <xf numFmtId="44" fontId="40" fillId="0" borderId="0" xfId="44" applyFont="1" applyBorder="1" applyAlignment="1" applyProtection="1">
      <alignment horizontal="center" vertical="center"/>
      <protection locked="0"/>
    </xf>
    <xf numFmtId="179" fontId="40" fillId="7" borderId="0" xfId="0" applyNumberFormat="1" applyFont="1" applyFill="1" applyBorder="1" applyAlignment="1" applyProtection="1">
      <alignment horizontal="center" vertical="center"/>
      <protection locked="0"/>
    </xf>
    <xf numFmtId="44" fontId="40" fillId="12" borderId="0" xfId="0" applyNumberFormat="1" applyFont="1" applyFill="1" applyBorder="1" applyAlignment="1" applyProtection="1">
      <alignment horizontal="center" vertical="center"/>
      <protection locked="0"/>
    </xf>
    <xf numFmtId="9" fontId="40" fillId="0" borderId="0" xfId="59" applyNumberFormat="1" applyFont="1" applyBorder="1" applyAlignment="1" applyProtection="1">
      <alignment horizontal="center" vertical="center"/>
      <protection locked="0"/>
    </xf>
    <xf numFmtId="168" fontId="40" fillId="12" borderId="0" xfId="0" applyNumberFormat="1" applyFont="1" applyFill="1" applyBorder="1" applyAlignment="1" applyProtection="1">
      <alignment horizontal="center" vertical="center"/>
      <protection locked="0"/>
    </xf>
    <xf numFmtId="44" fontId="40" fillId="12" borderId="16" xfId="44" applyFont="1" applyFill="1" applyBorder="1" applyAlignment="1">
      <alignment vertical="center"/>
    </xf>
    <xf numFmtId="0" fontId="35" fillId="0" borderId="0" xfId="0" applyFont="1" applyAlignment="1" applyProtection="1">
      <alignment vertical="top"/>
      <protection locked="0"/>
    </xf>
    <xf numFmtId="0" fontId="40" fillId="0" borderId="0" xfId="0" applyFont="1" applyBorder="1" applyAlignment="1">
      <alignment horizontal="center" vertical="center"/>
    </xf>
    <xf numFmtId="9" fontId="40" fillId="0" borderId="0" xfId="59" applyFont="1" applyBorder="1" applyAlignment="1" applyProtection="1">
      <alignment horizontal="center" vertical="center"/>
      <protection locked="0"/>
    </xf>
    <xf numFmtId="2" fontId="40" fillId="12" borderId="0" xfId="0" applyNumberFormat="1" applyFont="1" applyFill="1" applyBorder="1" applyAlignment="1" applyProtection="1">
      <alignment horizontal="center" vertical="center"/>
      <protection locked="0"/>
    </xf>
    <xf numFmtId="2" fontId="40" fillId="7" borderId="0" xfId="0" applyNumberFormat="1" applyFont="1" applyFill="1" applyBorder="1" applyAlignment="1" applyProtection="1">
      <alignment horizontal="center" vertical="center"/>
      <protection locked="0"/>
    </xf>
    <xf numFmtId="44" fontId="40" fillId="12" borderId="16" xfId="44" applyFont="1" applyFill="1" applyBorder="1" applyAlignment="1">
      <alignment/>
    </xf>
    <xf numFmtId="0" fontId="40" fillId="0" borderId="0" xfId="0" applyNumberFormat="1" applyFont="1" applyBorder="1" applyAlignment="1">
      <alignment horizontal="center" vertical="center"/>
    </xf>
    <xf numFmtId="1" fontId="40" fillId="12" borderId="0" xfId="0" applyNumberFormat="1" applyFont="1" applyFill="1" applyBorder="1" applyAlignment="1" applyProtection="1">
      <alignment horizontal="center" vertical="center"/>
      <protection locked="0"/>
    </xf>
    <xf numFmtId="0" fontId="40" fillId="0" borderId="0" xfId="0" applyFont="1" applyBorder="1" applyAlignment="1">
      <alignment horizontal="center"/>
    </xf>
    <xf numFmtId="0" fontId="40" fillId="12" borderId="0" xfId="0" applyFont="1" applyFill="1" applyBorder="1" applyAlignment="1" applyProtection="1">
      <alignment horizontal="center" vertical="center"/>
      <protection locked="0"/>
    </xf>
    <xf numFmtId="0" fontId="35" fillId="0" borderId="18" xfId="0" applyFont="1" applyBorder="1" applyAlignment="1">
      <alignment horizontal="center" vertical="center"/>
    </xf>
    <xf numFmtId="0" fontId="33" fillId="0" borderId="21" xfId="0" applyFont="1" applyBorder="1" applyAlignment="1">
      <alignment/>
    </xf>
    <xf numFmtId="0" fontId="33" fillId="0" borderId="0" xfId="0" applyFont="1" applyBorder="1" applyAlignment="1">
      <alignment wrapText="1"/>
    </xf>
    <xf numFmtId="0" fontId="35" fillId="0" borderId="0" xfId="0" applyFont="1" applyBorder="1" applyAlignment="1">
      <alignment horizontal="center" vertical="top"/>
    </xf>
    <xf numFmtId="0" fontId="33" fillId="0" borderId="12" xfId="0" applyFont="1" applyBorder="1" applyAlignment="1">
      <alignment/>
    </xf>
    <xf numFmtId="0" fontId="35" fillId="0" borderId="12" xfId="0" applyFont="1" applyBorder="1" applyAlignment="1">
      <alignment horizontal="center" vertical="top"/>
    </xf>
    <xf numFmtId="0" fontId="33" fillId="0" borderId="0" xfId="0" applyFont="1" applyAlignment="1" applyProtection="1">
      <alignment/>
      <protection locked="0"/>
    </xf>
    <xf numFmtId="0" fontId="35" fillId="13" borderId="12" xfId="44" applyNumberFormat="1" applyFont="1" applyFill="1" applyBorder="1" applyAlignment="1">
      <alignment horizontal="center"/>
    </xf>
    <xf numFmtId="44" fontId="35" fillId="13" borderId="15" xfId="0" applyNumberFormat="1" applyFont="1" applyFill="1" applyBorder="1" applyAlignment="1">
      <alignment horizontal="center" vertical="center" wrapText="1"/>
    </xf>
    <xf numFmtId="0" fontId="35" fillId="0" borderId="0" xfId="0" applyFont="1" applyBorder="1" applyAlignment="1">
      <alignment horizontal="left" vertical="center" wrapText="1"/>
    </xf>
    <xf numFmtId="0" fontId="33" fillId="0" borderId="23" xfId="0" applyFont="1" applyBorder="1" applyAlignment="1">
      <alignment horizontal="center" vertical="center" wrapText="1"/>
    </xf>
    <xf numFmtId="0" fontId="43" fillId="0" borderId="0" xfId="0" applyFont="1" applyBorder="1" applyAlignment="1">
      <alignment horizontal="left" vertical="center" wrapText="1"/>
    </xf>
    <xf numFmtId="0" fontId="35" fillId="0" borderId="0" xfId="0" applyFont="1" applyAlignment="1">
      <alignment horizontal="center" vertical="center"/>
    </xf>
    <xf numFmtId="0" fontId="35" fillId="0" borderId="14" xfId="0" applyFont="1" applyBorder="1" applyAlignment="1">
      <alignment horizontal="center" vertical="center"/>
    </xf>
    <xf numFmtId="0" fontId="35" fillId="0" borderId="14" xfId="0" applyFont="1" applyBorder="1" applyAlignment="1">
      <alignment horizontal="center" vertical="center" wrapText="1"/>
    </xf>
    <xf numFmtId="0" fontId="38" fillId="0" borderId="0" xfId="0" applyFont="1" applyAlignment="1">
      <alignment vertical="center" wrapText="1"/>
    </xf>
    <xf numFmtId="0" fontId="35" fillId="0" borderId="19" xfId="0" applyFont="1" applyBorder="1" applyAlignment="1">
      <alignment horizontal="center" vertical="center" wrapText="1"/>
    </xf>
    <xf numFmtId="0" fontId="44" fillId="0" borderId="19" xfId="0" applyFont="1" applyBorder="1" applyAlignment="1">
      <alignment horizontal="center" vertical="center" wrapText="1"/>
    </xf>
    <xf numFmtId="0" fontId="35" fillId="0" borderId="19" xfId="0" applyFont="1" applyBorder="1" applyAlignment="1">
      <alignment horizontal="center" vertical="center"/>
    </xf>
    <xf numFmtId="7" fontId="37" fillId="0" borderId="0" xfId="0" applyNumberFormat="1" applyFont="1" applyBorder="1" applyAlignment="1">
      <alignment horizontal="center" wrapText="1"/>
    </xf>
    <xf numFmtId="0" fontId="80" fillId="0" borderId="0" xfId="0" applyFont="1" applyAlignment="1">
      <alignment horizontal="center" vertical="center"/>
    </xf>
    <xf numFmtId="0" fontId="72" fillId="0" borderId="0" xfId="53" applyAlignment="1" applyProtection="1">
      <alignment/>
      <protection/>
    </xf>
    <xf numFmtId="0" fontId="72" fillId="0" borderId="0" xfId="53" applyAlignment="1" applyProtection="1">
      <alignment vertical="center"/>
      <protection/>
    </xf>
    <xf numFmtId="0" fontId="1" fillId="0" borderId="0" xfId="0" applyFont="1" applyAlignment="1">
      <alignment/>
    </xf>
    <xf numFmtId="0" fontId="11" fillId="0" borderId="0" xfId="0" applyFont="1" applyAlignment="1">
      <alignment vertical="center"/>
    </xf>
    <xf numFmtId="0" fontId="12" fillId="0" borderId="0" xfId="0" applyFont="1" applyAlignment="1">
      <alignment/>
    </xf>
    <xf numFmtId="0" fontId="33" fillId="0" borderId="23" xfId="0" applyFont="1" applyBorder="1" applyAlignment="1">
      <alignment horizontal="center" vertical="center" wrapText="1"/>
    </xf>
    <xf numFmtId="0" fontId="35" fillId="0" borderId="0" xfId="0" applyFont="1" applyAlignment="1">
      <alignment horizontal="center" vertical="center"/>
    </xf>
    <xf numFmtId="0" fontId="35" fillId="0" borderId="14" xfId="0" applyFont="1" applyBorder="1" applyAlignment="1">
      <alignment horizontal="center" vertical="center"/>
    </xf>
    <xf numFmtId="0" fontId="38" fillId="0" borderId="0" xfId="0" applyFont="1" applyAlignment="1">
      <alignment vertical="center" wrapText="1"/>
    </xf>
    <xf numFmtId="0" fontId="33" fillId="0" borderId="19" xfId="0" applyFont="1" applyBorder="1" applyAlignment="1">
      <alignment/>
    </xf>
    <xf numFmtId="0" fontId="33" fillId="0" borderId="20" xfId="0" applyFont="1" applyBorder="1" applyAlignment="1">
      <alignment/>
    </xf>
    <xf numFmtId="0" fontId="33" fillId="0" borderId="12" xfId="0" applyFont="1" applyBorder="1" applyAlignment="1">
      <alignment horizontal="center" vertical="center" wrapText="1"/>
    </xf>
    <xf numFmtId="0" fontId="35" fillId="0" borderId="0" xfId="0" applyFont="1" applyBorder="1" applyAlignment="1" applyProtection="1">
      <alignment horizontal="center" vertical="center" wrapText="1"/>
      <protection locked="0"/>
    </xf>
    <xf numFmtId="7" fontId="37" fillId="0" borderId="0" xfId="0" applyNumberFormat="1" applyFont="1" applyBorder="1" applyAlignment="1">
      <alignment horizontal="center" vertical="center" wrapText="1"/>
    </xf>
    <xf numFmtId="0" fontId="35" fillId="0" borderId="14" xfId="0" applyFont="1" applyBorder="1" applyAlignment="1">
      <alignment horizontal="center" vertical="center" wrapText="1"/>
    </xf>
    <xf numFmtId="0" fontId="40" fillId="0" borderId="19" xfId="0" applyFont="1" applyBorder="1" applyAlignment="1">
      <alignment horizontal="center" vertical="center"/>
    </xf>
    <xf numFmtId="0" fontId="34" fillId="0" borderId="0" xfId="0" applyFont="1" applyAlignment="1">
      <alignment horizontal="center" vertical="center" wrapText="1"/>
    </xf>
    <xf numFmtId="44" fontId="35" fillId="13" borderId="15" xfId="44" applyFont="1" applyFill="1" applyBorder="1" applyAlignment="1">
      <alignment horizontal="center" vertical="center" wrapText="1"/>
    </xf>
    <xf numFmtId="166" fontId="40" fillId="0" borderId="23" xfId="0" applyNumberFormat="1" applyFont="1" applyBorder="1" applyAlignment="1">
      <alignment horizontal="center" vertical="center"/>
    </xf>
    <xf numFmtId="178" fontId="40" fillId="0" borderId="0" xfId="0" applyNumberFormat="1" applyFont="1" applyBorder="1" applyAlignment="1">
      <alignment horizontal="center" vertical="center"/>
    </xf>
    <xf numFmtId="1" fontId="40" fillId="7" borderId="0" xfId="0" applyNumberFormat="1" applyFont="1" applyFill="1" applyBorder="1" applyAlignment="1" applyProtection="1">
      <alignment horizontal="center" vertical="center"/>
      <protection locked="0"/>
    </xf>
    <xf numFmtId="0" fontId="46" fillId="0" borderId="0" xfId="0" applyFont="1" applyAlignment="1">
      <alignment horizontal="center" vertical="center" wrapText="1"/>
    </xf>
    <xf numFmtId="44" fontId="35" fillId="0" borderId="15" xfId="0" applyNumberFormat="1" applyFont="1" applyBorder="1" applyAlignment="1">
      <alignment horizontal="center" vertical="center" wrapText="1"/>
    </xf>
    <xf numFmtId="44" fontId="35" fillId="0" borderId="12" xfId="44" applyFont="1" applyFill="1" applyBorder="1" applyAlignment="1">
      <alignment horizontal="center" wrapText="1"/>
    </xf>
    <xf numFmtId="0" fontId="35" fillId="0" borderId="24" xfId="0" applyFont="1" applyBorder="1" applyAlignment="1">
      <alignment horizontal="center" vertical="center"/>
    </xf>
    <xf numFmtId="0" fontId="35" fillId="0" borderId="0" xfId="0" applyFont="1" applyAlignment="1">
      <alignment horizontal="center" vertical="top"/>
    </xf>
    <xf numFmtId="165" fontId="40" fillId="0" borderId="0" xfId="59" applyNumberFormat="1" applyFont="1" applyBorder="1" applyAlignment="1" applyProtection="1">
      <alignment horizontal="center" vertical="center"/>
      <protection locked="0"/>
    </xf>
    <xf numFmtId="0" fontId="33" fillId="0" borderId="17" xfId="0" applyFont="1" applyBorder="1" applyAlignment="1">
      <alignment horizontal="center" vertical="center"/>
    </xf>
    <xf numFmtId="1" fontId="40" fillId="0" borderId="0" xfId="0" applyNumberFormat="1" applyFont="1" applyBorder="1" applyAlignment="1">
      <alignment horizontal="center" vertical="center"/>
    </xf>
    <xf numFmtId="0" fontId="41" fillId="0" borderId="0" xfId="0" applyFont="1" applyBorder="1" applyAlignment="1">
      <alignment horizontal="center" vertical="center"/>
    </xf>
    <xf numFmtId="0" fontId="41" fillId="0" borderId="0" xfId="0" applyFont="1" applyBorder="1" applyAlignment="1">
      <alignment horizontal="center" vertical="center" wrapText="1"/>
    </xf>
    <xf numFmtId="0" fontId="41" fillId="0" borderId="0" xfId="0" applyFont="1" applyBorder="1" applyAlignment="1">
      <alignment horizontal="center" wrapText="1"/>
    </xf>
    <xf numFmtId="0" fontId="41" fillId="0" borderId="0" xfId="0" applyFont="1" applyBorder="1" applyAlignment="1">
      <alignment wrapText="1"/>
    </xf>
    <xf numFmtId="178" fontId="40" fillId="7" borderId="0" xfId="0" applyNumberFormat="1" applyFont="1" applyFill="1" applyBorder="1" applyAlignment="1" applyProtection="1">
      <alignment horizontal="center" vertical="center"/>
      <protection locked="0"/>
    </xf>
    <xf numFmtId="0" fontId="81" fillId="0" borderId="0" xfId="0" applyFont="1" applyAlignment="1">
      <alignment horizontal="left" indent="1"/>
    </xf>
    <xf numFmtId="0" fontId="33" fillId="0" borderId="0" xfId="0" applyFont="1" applyAlignment="1">
      <alignment horizontal="left" indent="1"/>
    </xf>
    <xf numFmtId="179" fontId="40" fillId="0" borderId="0" xfId="0" applyNumberFormat="1" applyFont="1" applyBorder="1" applyAlignment="1">
      <alignment horizontal="center" vertical="center"/>
    </xf>
    <xf numFmtId="0" fontId="41" fillId="0" borderId="17" xfId="0" applyFont="1" applyBorder="1" applyAlignment="1">
      <alignment horizontal="center" vertical="center"/>
    </xf>
    <xf numFmtId="7" fontId="48" fillId="0" borderId="17" xfId="0" applyNumberFormat="1" applyFont="1" applyBorder="1" applyAlignment="1" applyProtection="1">
      <alignment horizontal="center" vertical="center"/>
      <protection locked="0"/>
    </xf>
    <xf numFmtId="7" fontId="42" fillId="0" borderId="0" xfId="0" applyNumberFormat="1" applyFont="1" applyBorder="1" applyAlignment="1">
      <alignment horizontal="center" vertical="center" wrapText="1"/>
    </xf>
    <xf numFmtId="7" fontId="48" fillId="0" borderId="17" xfId="0" applyNumberFormat="1" applyFont="1" applyBorder="1" applyAlignment="1" applyProtection="1">
      <alignment horizontal="center"/>
      <protection locked="0"/>
    </xf>
    <xf numFmtId="0" fontId="72" fillId="0" borderId="0" xfId="53" applyAlignment="1" applyProtection="1">
      <alignment horizontal="right"/>
      <protection/>
    </xf>
    <xf numFmtId="0" fontId="72" fillId="0" borderId="24" xfId="53" applyBorder="1" applyAlignment="1" applyProtection="1">
      <alignment horizontal="center" vertical="center" wrapText="1"/>
      <protection/>
    </xf>
    <xf numFmtId="0" fontId="72" fillId="0" borderId="0" xfId="53" applyAlignment="1" applyProtection="1">
      <alignment horizontal="center"/>
      <protection/>
    </xf>
    <xf numFmtId="0" fontId="82" fillId="0" borderId="0" xfId="0" applyFont="1" applyAlignment="1">
      <alignment horizontal="center" vertical="center" wrapText="1"/>
    </xf>
    <xf numFmtId="0" fontId="83" fillId="0" borderId="0" xfId="0" applyFont="1" applyAlignment="1">
      <alignment/>
    </xf>
    <xf numFmtId="0" fontId="84" fillId="0" borderId="0" xfId="0" applyFont="1" applyAlignment="1">
      <alignment horizontal="center" vertical="center" wrapText="1"/>
    </xf>
    <xf numFmtId="0" fontId="1" fillId="0" borderId="0" xfId="0" applyFont="1" applyAlignment="1">
      <alignment horizontal="center" vertical="center"/>
    </xf>
    <xf numFmtId="0" fontId="0" fillId="0" borderId="0" xfId="0" applyAlignment="1">
      <alignment/>
    </xf>
    <xf numFmtId="0" fontId="0" fillId="0" borderId="0" xfId="0" applyBorder="1" applyAlignment="1">
      <alignment horizontal="left" vertical="center" indent="1"/>
    </xf>
    <xf numFmtId="0" fontId="0" fillId="0" borderId="0" xfId="0" applyAlignment="1">
      <alignment horizontal="left" vertical="center" indent="1"/>
    </xf>
    <xf numFmtId="0" fontId="1" fillId="0" borderId="19" xfId="0" applyFont="1" applyBorder="1" applyAlignment="1">
      <alignment horizontal="center" vertical="center" wrapText="1"/>
    </xf>
    <xf numFmtId="0" fontId="0" fillId="0" borderId="19" xfId="0" applyBorder="1" applyAlignment="1">
      <alignment wrapText="1"/>
    </xf>
    <xf numFmtId="0" fontId="0" fillId="0" borderId="20" xfId="0" applyBorder="1" applyAlignment="1">
      <alignment wrapText="1"/>
    </xf>
    <xf numFmtId="0" fontId="6" fillId="0" borderId="0" xfId="0" applyFont="1" applyBorder="1" applyAlignment="1">
      <alignment horizontal="left" vertical="top"/>
    </xf>
    <xf numFmtId="0" fontId="6" fillId="0" borderId="0" xfId="0" applyFont="1" applyAlignment="1">
      <alignment horizontal="left" vertical="top"/>
    </xf>
    <xf numFmtId="0" fontId="6" fillId="0" borderId="16" xfId="0" applyFont="1" applyBorder="1" applyAlignment="1">
      <alignment horizontal="left" vertical="top"/>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8" fillId="0" borderId="17" xfId="0" applyFont="1" applyBorder="1" applyAlignment="1" applyProtection="1">
      <alignment horizontal="left" vertical="center" wrapText="1" indent="1" shrinkToFit="1"/>
      <protection locked="0"/>
    </xf>
    <xf numFmtId="0" fontId="8" fillId="0" borderId="0" xfId="0" applyFont="1" applyBorder="1" applyAlignment="1" applyProtection="1">
      <alignment horizontal="left" vertical="center" wrapText="1" indent="1" shrinkToFit="1"/>
      <protection locked="0"/>
    </xf>
    <xf numFmtId="168" fontId="3" fillId="0" borderId="0" xfId="0" applyNumberFormat="1" applyFont="1" applyBorder="1" applyAlignment="1" applyProtection="1">
      <alignment wrapText="1"/>
      <protection locked="0"/>
    </xf>
    <xf numFmtId="0" fontId="0" fillId="0" borderId="0" xfId="0" applyBorder="1" applyAlignment="1">
      <alignment wrapText="1"/>
    </xf>
    <xf numFmtId="0" fontId="0" fillId="0" borderId="16" xfId="0" applyBorder="1" applyAlignment="1">
      <alignment wrapText="1"/>
    </xf>
    <xf numFmtId="0" fontId="0" fillId="0" borderId="12" xfId="0" applyBorder="1" applyAlignment="1">
      <alignment wrapText="1"/>
    </xf>
    <xf numFmtId="0" fontId="0" fillId="0" borderId="22" xfId="0" applyBorder="1" applyAlignment="1">
      <alignment wrapText="1"/>
    </xf>
    <xf numFmtId="0" fontId="7" fillId="0" borderId="0" xfId="0" applyFont="1" applyBorder="1" applyAlignment="1">
      <alignment horizontal="left" vertical="center"/>
    </xf>
    <xf numFmtId="0" fontId="7" fillId="0" borderId="0" xfId="0" applyFont="1" applyAlignment="1">
      <alignment horizontal="left" vertical="center"/>
    </xf>
    <xf numFmtId="0" fontId="7" fillId="0" borderId="16" xfId="0" applyFont="1" applyBorder="1" applyAlignment="1">
      <alignment horizontal="lef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7" fontId="1" fillId="13" borderId="12" xfId="44" applyNumberFormat="1" applyFont="1" applyFill="1" applyBorder="1" applyAlignment="1">
      <alignment horizontal="center" wrapText="1"/>
    </xf>
    <xf numFmtId="44" fontId="1" fillId="13" borderId="22" xfId="44" applyFont="1" applyFill="1" applyBorder="1" applyAlignment="1">
      <alignment horizontal="center" wrapText="1"/>
    </xf>
    <xf numFmtId="0" fontId="1" fillId="0" borderId="0" xfId="0" applyFont="1" applyAlignment="1">
      <alignment horizontal="center" wrapText="1"/>
    </xf>
    <xf numFmtId="0" fontId="9" fillId="0" borderId="12" xfId="0" applyFont="1" applyBorder="1" applyAlignment="1">
      <alignment wrapText="1"/>
    </xf>
    <xf numFmtId="0" fontId="1" fillId="0" borderId="12" xfId="0" applyFont="1" applyBorder="1" applyAlignment="1">
      <alignment wrapText="1"/>
    </xf>
    <xf numFmtId="0" fontId="8" fillId="0" borderId="17" xfId="0" applyFont="1" applyBorder="1" applyAlignment="1" applyProtection="1">
      <alignment horizontal="left" vertical="center" wrapText="1" shrinkToFit="1"/>
      <protection locked="0"/>
    </xf>
    <xf numFmtId="0" fontId="8" fillId="0" borderId="0" xfId="0" applyFont="1" applyBorder="1" applyAlignment="1" applyProtection="1">
      <alignment horizontal="left" vertical="center" wrapText="1" shrinkToFit="1"/>
      <protection locked="0"/>
    </xf>
    <xf numFmtId="0" fontId="0" fillId="0" borderId="18" xfId="0" applyBorder="1" applyAlignment="1">
      <alignment wrapText="1"/>
    </xf>
    <xf numFmtId="0" fontId="1" fillId="0" borderId="13" xfId="0" applyFont="1" applyBorder="1" applyAlignment="1">
      <alignment horizontal="center" vertical="center"/>
    </xf>
    <xf numFmtId="7" fontId="4" fillId="0" borderId="0" xfId="0" applyNumberFormat="1" applyFont="1" applyBorder="1" applyAlignment="1">
      <alignment horizontal="center" wrapText="1"/>
    </xf>
    <xf numFmtId="0" fontId="3" fillId="0" borderId="14" xfId="0" applyFont="1" applyBorder="1" applyAlignment="1">
      <alignment horizontal="center" wrapText="1"/>
    </xf>
    <xf numFmtId="0" fontId="0" fillId="0" borderId="15" xfId="0" applyBorder="1" applyAlignment="1">
      <alignment horizontal="center" wrapText="1"/>
    </xf>
    <xf numFmtId="0" fontId="1" fillId="0" borderId="21" xfId="0" applyFont="1" applyBorder="1" applyAlignment="1">
      <alignment horizontal="center" wrapText="1"/>
    </xf>
    <xf numFmtId="0" fontId="1" fillId="0" borderId="19" xfId="0" applyFont="1" applyBorder="1" applyAlignment="1">
      <alignment horizontal="center" wrapText="1"/>
    </xf>
    <xf numFmtId="0" fontId="0" fillId="0" borderId="20" xfId="0" applyBorder="1" applyAlignment="1">
      <alignment horizontal="center" wrapText="1"/>
    </xf>
    <xf numFmtId="166" fontId="8" fillId="0" borderId="12" xfId="0" applyNumberFormat="1" applyFont="1" applyBorder="1" applyAlignment="1">
      <alignment horizontal="center" vertical="center"/>
    </xf>
    <xf numFmtId="0" fontId="8" fillId="0" borderId="12" xfId="0" applyFont="1" applyBorder="1" applyAlignment="1">
      <alignment horizontal="center" vertical="center"/>
    </xf>
    <xf numFmtId="0" fontId="1" fillId="0" borderId="13" xfId="0" applyFont="1" applyBorder="1" applyAlignment="1">
      <alignment horizontal="center" vertical="center" wrapText="1"/>
    </xf>
    <xf numFmtId="0" fontId="0" fillId="0" borderId="14" xfId="0" applyBorder="1" applyAlignment="1">
      <alignment horizontal="center" wrapText="1"/>
    </xf>
    <xf numFmtId="0" fontId="3" fillId="0" borderId="0"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8" fillId="0" borderId="21" xfId="0" applyFont="1" applyBorder="1" applyAlignment="1">
      <alignment horizontal="center" vertical="center"/>
    </xf>
    <xf numFmtId="0" fontId="8" fillId="0" borderId="19"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6" fillId="0" borderId="16" xfId="0" applyFont="1" applyBorder="1" applyAlignment="1">
      <alignment horizontal="left" vertical="center"/>
    </xf>
    <xf numFmtId="7" fontId="37" fillId="0" borderId="0" xfId="0" applyNumberFormat="1" applyFont="1" applyBorder="1" applyAlignment="1">
      <alignment horizontal="center" wrapText="1"/>
    </xf>
    <xf numFmtId="7" fontId="37" fillId="0" borderId="16" xfId="0" applyNumberFormat="1" applyFont="1" applyBorder="1" applyAlignment="1">
      <alignment horizontal="center" wrapText="1"/>
    </xf>
    <xf numFmtId="7" fontId="35" fillId="13" borderId="12" xfId="44" applyNumberFormat="1" applyFont="1" applyFill="1" applyBorder="1" applyAlignment="1">
      <alignment horizontal="center" wrapText="1"/>
    </xf>
    <xf numFmtId="44" fontId="35" fillId="13" borderId="22" xfId="44" applyFont="1" applyFill="1" applyBorder="1" applyAlignment="1">
      <alignment horizontal="center" wrapText="1"/>
    </xf>
    <xf numFmtId="166" fontId="40" fillId="0" borderId="12" xfId="0" applyNumberFormat="1" applyFont="1" applyBorder="1" applyAlignment="1">
      <alignment horizontal="center" vertical="center"/>
    </xf>
    <xf numFmtId="0" fontId="40" fillId="0" borderId="22" xfId="0" applyFont="1" applyBorder="1" applyAlignment="1">
      <alignment horizontal="center" vertical="center"/>
    </xf>
    <xf numFmtId="0" fontId="38" fillId="0" borderId="13" xfId="0" applyFont="1" applyBorder="1" applyAlignment="1">
      <alignment horizontal="center" vertical="center" wrapText="1"/>
    </xf>
    <xf numFmtId="0" fontId="39" fillId="0" borderId="14" xfId="0" applyFont="1" applyBorder="1" applyAlignment="1">
      <alignment horizontal="center" vertical="center" wrapText="1"/>
    </xf>
    <xf numFmtId="0" fontId="33" fillId="0" borderId="23" xfId="0" applyFont="1" applyBorder="1" applyAlignment="1">
      <alignment horizontal="center" vertical="center" wrapText="1"/>
    </xf>
    <xf numFmtId="0" fontId="0" fillId="0" borderId="23" xfId="0" applyBorder="1" applyAlignment="1">
      <alignment horizontal="center" vertical="center" wrapText="1"/>
    </xf>
    <xf numFmtId="0" fontId="40" fillId="0" borderId="0" xfId="0" applyFont="1" applyBorder="1" applyAlignment="1" applyProtection="1">
      <alignment horizontal="center" vertical="center" wrapText="1"/>
      <protection locked="0"/>
    </xf>
    <xf numFmtId="0" fontId="40" fillId="0" borderId="16" xfId="0" applyFont="1" applyBorder="1" applyAlignment="1" applyProtection="1">
      <alignment horizontal="center" vertical="center" wrapText="1"/>
      <protection locked="0"/>
    </xf>
    <xf numFmtId="7" fontId="37" fillId="0" borderId="17" xfId="0" applyNumberFormat="1" applyFont="1" applyBorder="1" applyAlignment="1">
      <alignment horizontal="center" vertical="center" wrapText="1"/>
    </xf>
    <xf numFmtId="0" fontId="33" fillId="0" borderId="0" xfId="0" applyFont="1" applyAlignment="1">
      <alignment horizontal="center" vertical="center" wrapText="1"/>
    </xf>
    <xf numFmtId="0" fontId="35" fillId="0" borderId="0" xfId="0" applyFont="1" applyAlignment="1">
      <alignment horizontal="center" vertical="center"/>
    </xf>
    <xf numFmtId="0" fontId="38" fillId="0" borderId="13" xfId="0" applyFont="1" applyBorder="1" applyAlignment="1">
      <alignment horizontal="center" vertical="center"/>
    </xf>
    <xf numFmtId="0" fontId="38" fillId="0" borderId="14"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0" fillId="0" borderId="13" xfId="0" applyFont="1" applyBorder="1" applyAlignment="1">
      <alignment wrapText="1"/>
    </xf>
    <xf numFmtId="0" fontId="0" fillId="0" borderId="14" xfId="0" applyBorder="1" applyAlignment="1">
      <alignment wrapText="1"/>
    </xf>
    <xf numFmtId="0" fontId="0" fillId="0" borderId="15" xfId="0" applyBorder="1" applyAlignment="1">
      <alignment wrapText="1"/>
    </xf>
    <xf numFmtId="0" fontId="38" fillId="0" borderId="17" xfId="0" applyFont="1" applyBorder="1" applyAlignment="1">
      <alignment horizontal="center" wrapText="1"/>
    </xf>
    <xf numFmtId="0" fontId="39" fillId="0" borderId="0" xfId="0" applyFont="1" applyAlignment="1">
      <alignment horizontal="center" wrapText="1"/>
    </xf>
    <xf numFmtId="0" fontId="35" fillId="0" borderId="18" xfId="0" applyFont="1" applyBorder="1" applyAlignment="1">
      <alignment horizontal="center" vertical="center" wrapText="1"/>
    </xf>
    <xf numFmtId="0" fontId="0" fillId="0" borderId="12" xfId="0" applyBorder="1" applyAlignment="1">
      <alignment horizontal="center" vertical="center" wrapText="1"/>
    </xf>
    <xf numFmtId="0" fontId="35" fillId="0" borderId="12" xfId="0" applyFont="1" applyBorder="1" applyAlignment="1">
      <alignment horizontal="center" vertical="center" wrapText="1"/>
    </xf>
    <xf numFmtId="0" fontId="0" fillId="0" borderId="22" xfId="0" applyBorder="1" applyAlignment="1">
      <alignment horizontal="center" vertical="center" wrapText="1"/>
    </xf>
    <xf numFmtId="0" fontId="39" fillId="0" borderId="12" xfId="0" applyFont="1" applyBorder="1" applyAlignment="1">
      <alignment wrapText="1"/>
    </xf>
    <xf numFmtId="0" fontId="1" fillId="0" borderId="18" xfId="0" applyFont="1" applyBorder="1" applyAlignment="1">
      <alignment horizontal="left" vertical="center" wrapText="1"/>
    </xf>
    <xf numFmtId="0" fontId="1" fillId="0" borderId="12" xfId="0" applyFont="1" applyBorder="1" applyAlignment="1">
      <alignment horizontal="left" vertical="center" wrapText="1"/>
    </xf>
    <xf numFmtId="0" fontId="1" fillId="0" borderId="22" xfId="0" applyFont="1" applyBorder="1" applyAlignment="1">
      <alignment horizontal="left" vertical="center" wrapText="1"/>
    </xf>
    <xf numFmtId="2" fontId="1" fillId="0" borderId="17" xfId="0" applyNumberFormat="1" applyFont="1" applyBorder="1" applyAlignment="1">
      <alignment horizontal="left" vertical="center" wrapText="1"/>
    </xf>
    <xf numFmtId="0" fontId="0" fillId="0" borderId="16" xfId="0" applyBorder="1" applyAlignment="1">
      <alignment horizontal="left" vertical="center" wrapText="1"/>
    </xf>
    <xf numFmtId="0" fontId="0" fillId="0" borderId="22" xfId="0" applyBorder="1" applyAlignment="1">
      <alignment horizontal="left" vertical="center" wrapText="1"/>
    </xf>
    <xf numFmtId="0" fontId="8" fillId="0" borderId="17" xfId="0" applyFont="1" applyFill="1" applyBorder="1" applyAlignment="1" applyProtection="1">
      <alignment horizontal="left" vertical="center" wrapText="1" shrinkToFit="1"/>
      <protection locked="0"/>
    </xf>
    <xf numFmtId="0" fontId="8" fillId="0" borderId="0" xfId="0" applyFont="1" applyFill="1" applyBorder="1" applyAlignment="1" applyProtection="1">
      <alignment horizontal="left" vertical="center" wrapText="1" shrinkToFit="1"/>
      <protection locked="0"/>
    </xf>
    <xf numFmtId="0" fontId="38" fillId="0" borderId="13" xfId="0" applyFont="1" applyBorder="1" applyAlignment="1">
      <alignment horizontal="center" wrapText="1"/>
    </xf>
    <xf numFmtId="0" fontId="38" fillId="0" borderId="14" xfId="0" applyFont="1" applyBorder="1" applyAlignment="1">
      <alignment horizontal="center" wrapText="1"/>
    </xf>
    <xf numFmtId="0" fontId="39" fillId="0" borderId="14" xfId="0" applyFont="1" applyBorder="1" applyAlignment="1">
      <alignment horizontal="center" wrapText="1"/>
    </xf>
    <xf numFmtId="0" fontId="38" fillId="0" borderId="14" xfId="0" applyFont="1" applyBorder="1" applyAlignment="1">
      <alignment horizontal="center" vertical="center" wrapText="1"/>
    </xf>
    <xf numFmtId="0" fontId="1" fillId="0" borderId="17" xfId="0" applyFont="1" applyBorder="1" applyAlignment="1">
      <alignment horizontal="left" vertical="center" wrapText="1"/>
    </xf>
    <xf numFmtId="0" fontId="1" fillId="0" borderId="0" xfId="0" applyFont="1" applyBorder="1" applyAlignment="1">
      <alignment horizontal="left" vertical="center" wrapText="1"/>
    </xf>
    <xf numFmtId="0" fontId="1" fillId="0" borderId="16" xfId="0" applyFont="1" applyBorder="1" applyAlignment="1">
      <alignment horizontal="left" vertical="center" wrapText="1"/>
    </xf>
    <xf numFmtId="0" fontId="35" fillId="0" borderId="17" xfId="0" applyFont="1" applyFill="1" applyBorder="1" applyAlignment="1" applyProtection="1">
      <alignment horizontal="left" vertical="center" wrapText="1" shrinkToFit="1"/>
      <protection locked="0"/>
    </xf>
    <xf numFmtId="0" fontId="35" fillId="0" borderId="0" xfId="0" applyFont="1" applyFill="1" applyBorder="1" applyAlignment="1" applyProtection="1">
      <alignment horizontal="left" vertical="center" wrapText="1" shrinkToFit="1"/>
      <protection locked="0"/>
    </xf>
    <xf numFmtId="0" fontId="35" fillId="0" borderId="17" xfId="0" applyFont="1" applyBorder="1" applyAlignment="1">
      <alignment horizontal="left" vertical="center" wrapText="1"/>
    </xf>
    <xf numFmtId="0" fontId="35" fillId="0" borderId="0" xfId="0" applyFont="1" applyBorder="1" applyAlignment="1">
      <alignment horizontal="left" vertical="center" wrapText="1"/>
    </xf>
    <xf numFmtId="0" fontId="35" fillId="0" borderId="16" xfId="0" applyFont="1" applyBorder="1" applyAlignment="1">
      <alignment horizontal="left" vertical="center" wrapText="1"/>
    </xf>
    <xf numFmtId="2" fontId="35" fillId="0" borderId="17" xfId="0" applyNumberFormat="1" applyFont="1" applyBorder="1" applyAlignment="1">
      <alignment horizontal="left" vertical="center" wrapText="1"/>
    </xf>
    <xf numFmtId="0" fontId="33" fillId="0" borderId="16" xfId="0" applyFont="1" applyBorder="1" applyAlignment="1">
      <alignment horizontal="left" vertical="center" wrapText="1"/>
    </xf>
    <xf numFmtId="1" fontId="35" fillId="0" borderId="17" xfId="0" applyNumberFormat="1" applyFont="1" applyBorder="1" applyAlignment="1">
      <alignment horizontal="left" vertical="center" wrapText="1"/>
    </xf>
    <xf numFmtId="0" fontId="35" fillId="0" borderId="0" xfId="0" applyFont="1" applyAlignment="1">
      <alignment horizontal="left" vertical="center" wrapText="1"/>
    </xf>
    <xf numFmtId="0" fontId="35" fillId="0" borderId="17" xfId="0" applyFont="1" applyFill="1" applyBorder="1" applyAlignment="1" applyProtection="1">
      <alignment horizontal="left" vertical="center" wrapText="1"/>
      <protection locked="0"/>
    </xf>
    <xf numFmtId="0" fontId="33" fillId="0" borderId="0" xfId="0" applyFont="1" applyAlignment="1">
      <alignment horizontal="left" vertical="center" wrapText="1"/>
    </xf>
    <xf numFmtId="0" fontId="43" fillId="0" borderId="0" xfId="0" applyFont="1" applyBorder="1" applyAlignment="1">
      <alignment horizontal="left" vertical="center" wrapText="1"/>
    </xf>
    <xf numFmtId="0" fontId="43" fillId="0" borderId="16" xfId="0" applyFont="1" applyBorder="1" applyAlignment="1">
      <alignment horizontal="left" vertical="center" wrapText="1"/>
    </xf>
    <xf numFmtId="0" fontId="35" fillId="0" borderId="19" xfId="0" applyFont="1" applyBorder="1" applyAlignment="1">
      <alignment horizontal="center" vertical="center" wrapText="1"/>
    </xf>
    <xf numFmtId="0" fontId="35" fillId="0" borderId="13" xfId="0" applyFont="1" applyBorder="1" applyAlignment="1">
      <alignment horizontal="left" vertical="center" wrapText="1"/>
    </xf>
    <xf numFmtId="0" fontId="35" fillId="0" borderId="14" xfId="0" applyFont="1" applyBorder="1" applyAlignment="1">
      <alignment horizontal="left" vertical="center" wrapText="1"/>
    </xf>
    <xf numFmtId="0" fontId="35" fillId="0" borderId="15" xfId="0" applyFont="1" applyBorder="1" applyAlignment="1">
      <alignment horizontal="left" vertical="center" wrapText="1"/>
    </xf>
    <xf numFmtId="1" fontId="35" fillId="0" borderId="13" xfId="0" applyNumberFormat="1" applyFont="1" applyBorder="1" applyAlignment="1">
      <alignment horizontal="left" vertical="center" wrapText="1"/>
    </xf>
    <xf numFmtId="0" fontId="33" fillId="0" borderId="15" xfId="0" applyFont="1" applyBorder="1" applyAlignment="1">
      <alignment horizontal="left" vertical="center" wrapText="1"/>
    </xf>
    <xf numFmtId="0" fontId="43" fillId="0" borderId="14" xfId="0" applyFont="1" applyBorder="1" applyAlignment="1">
      <alignment horizontal="left" vertical="center" wrapText="1"/>
    </xf>
    <xf numFmtId="0" fontId="36" fillId="0" borderId="15" xfId="0" applyFont="1" applyBorder="1" applyAlignment="1">
      <alignment horizontal="left" vertical="center" wrapText="1"/>
    </xf>
    <xf numFmtId="0" fontId="38" fillId="0" borderId="0" xfId="0" applyFont="1" applyAlignment="1">
      <alignment vertical="center" wrapText="1"/>
    </xf>
    <xf numFmtId="0" fontId="0" fillId="0" borderId="0" xfId="0" applyAlignment="1">
      <alignment wrapText="1"/>
    </xf>
    <xf numFmtId="0" fontId="1" fillId="0" borderId="0" xfId="0" applyFont="1" applyBorder="1" applyAlignment="1">
      <alignment vertical="center" wrapText="1"/>
    </xf>
    <xf numFmtId="0" fontId="0" fillId="0" borderId="0" xfId="0" applyFont="1" applyAlignment="1">
      <alignment wrapText="1"/>
    </xf>
    <xf numFmtId="0" fontId="0" fillId="0" borderId="12" xfId="0" applyFont="1" applyBorder="1" applyAlignment="1">
      <alignment wrapText="1"/>
    </xf>
    <xf numFmtId="0" fontId="34" fillId="0" borderId="21" xfId="0" applyFont="1" applyBorder="1" applyAlignment="1">
      <alignment horizontal="center" vertical="center"/>
    </xf>
    <xf numFmtId="0" fontId="44" fillId="0" borderId="19" xfId="0" applyFont="1" applyBorder="1" applyAlignment="1">
      <alignment/>
    </xf>
    <xf numFmtId="0" fontId="44" fillId="0" borderId="20" xfId="0" applyFont="1" applyBorder="1" applyAlignment="1">
      <alignment/>
    </xf>
    <xf numFmtId="0" fontId="34" fillId="0" borderId="21"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19" xfId="0" applyFont="1" applyBorder="1" applyAlignment="1">
      <alignment horizontal="center" vertical="center" wrapText="1"/>
    </xf>
    <xf numFmtId="0" fontId="35" fillId="0" borderId="21" xfId="0" applyFont="1" applyBorder="1" applyAlignment="1">
      <alignment horizontal="center" vertical="center"/>
    </xf>
    <xf numFmtId="0" fontId="35" fillId="0" borderId="19" xfId="0" applyFont="1" applyBorder="1" applyAlignment="1">
      <alignment horizontal="center" vertical="center"/>
    </xf>
    <xf numFmtId="0" fontId="85" fillId="0" borderId="0" xfId="0" applyFont="1" applyAlignment="1">
      <alignment vertical="center" wrapText="1"/>
    </xf>
    <xf numFmtId="0" fontId="86" fillId="0" borderId="0" xfId="0" applyFont="1" applyAlignment="1">
      <alignment vertical="center" wrapText="1"/>
    </xf>
    <xf numFmtId="0" fontId="87" fillId="0" borderId="0" xfId="0" applyFont="1" applyAlignment="1">
      <alignment wrapText="1"/>
    </xf>
    <xf numFmtId="0" fontId="46" fillId="0" borderId="12" xfId="0" applyFont="1" applyBorder="1" applyAlignment="1">
      <alignment horizontal="center" vertical="center" wrapText="1"/>
    </xf>
    <xf numFmtId="0" fontId="46" fillId="0" borderId="0" xfId="0" applyFont="1" applyAlignment="1">
      <alignment horizontal="center" vertical="center"/>
    </xf>
    <xf numFmtId="0" fontId="55" fillId="0" borderId="0" xfId="0" applyFont="1" applyAlignment="1">
      <alignment/>
    </xf>
    <xf numFmtId="0" fontId="56" fillId="0" borderId="12" xfId="0" applyFont="1" applyBorder="1" applyAlignment="1">
      <alignment horizontal="left" vertical="center" wrapText="1"/>
    </xf>
    <xf numFmtId="0" fontId="38" fillId="0" borderId="0" xfId="0" applyFont="1" applyAlignment="1">
      <alignment horizontal="center" vertical="center" wrapText="1"/>
    </xf>
    <xf numFmtId="0" fontId="56" fillId="0" borderId="0" xfId="0" applyFont="1" applyBorder="1" applyAlignment="1">
      <alignment vertical="center" wrapText="1"/>
    </xf>
    <xf numFmtId="0" fontId="57" fillId="0" borderId="0" xfId="0" applyFont="1" applyAlignment="1">
      <alignment wrapText="1"/>
    </xf>
    <xf numFmtId="0" fontId="40" fillId="0" borderId="17" xfId="0" applyFont="1" applyFill="1" applyBorder="1" applyAlignment="1" applyProtection="1">
      <alignment horizontal="left" vertical="center" wrapText="1"/>
      <protection locked="0"/>
    </xf>
    <xf numFmtId="0" fontId="40" fillId="0" borderId="17" xfId="0" applyFont="1" applyFill="1" applyBorder="1" applyAlignment="1" applyProtection="1">
      <alignment horizontal="left" vertical="center" wrapText="1" shrinkToFit="1"/>
      <protection locked="0"/>
    </xf>
    <xf numFmtId="0" fontId="40" fillId="0" borderId="0" xfId="0" applyFont="1" applyFill="1" applyBorder="1" applyAlignment="1" applyProtection="1">
      <alignment horizontal="left" vertical="center" wrapText="1" shrinkToFit="1"/>
      <protection locked="0"/>
    </xf>
    <xf numFmtId="0" fontId="33" fillId="0" borderId="19" xfId="0" applyFont="1" applyBorder="1" applyAlignment="1">
      <alignment/>
    </xf>
    <xf numFmtId="0" fontId="33" fillId="0" borderId="20" xfId="0" applyFont="1" applyBorder="1" applyAlignment="1">
      <alignment/>
    </xf>
    <xf numFmtId="0" fontId="33" fillId="0" borderId="13" xfId="0" applyFont="1" applyBorder="1" applyAlignment="1">
      <alignment wrapText="1"/>
    </xf>
    <xf numFmtId="0" fontId="33" fillId="0" borderId="14" xfId="0" applyFont="1" applyBorder="1" applyAlignment="1">
      <alignment wrapText="1"/>
    </xf>
    <xf numFmtId="0" fontId="33" fillId="0" borderId="15" xfId="0" applyFont="1" applyBorder="1" applyAlignment="1">
      <alignment wrapText="1"/>
    </xf>
    <xf numFmtId="0" fontId="36" fillId="0" borderId="16" xfId="0" applyFont="1" applyBorder="1" applyAlignment="1">
      <alignment horizontal="left" vertical="center" wrapText="1"/>
    </xf>
    <xf numFmtId="0" fontId="35" fillId="0" borderId="12" xfId="0" applyFont="1" applyBorder="1" applyAlignment="1">
      <alignment horizontal="left" vertical="center" wrapText="1"/>
    </xf>
    <xf numFmtId="0" fontId="33" fillId="0" borderId="22" xfId="0" applyFont="1" applyBorder="1" applyAlignment="1">
      <alignment horizontal="left" vertical="center" wrapText="1"/>
    </xf>
    <xf numFmtId="0" fontId="33" fillId="0" borderId="12" xfId="0" applyFont="1" applyBorder="1" applyAlignment="1">
      <alignment horizontal="center" vertical="center" wrapText="1"/>
    </xf>
    <xf numFmtId="0" fontId="33" fillId="0" borderId="22" xfId="0" applyFont="1" applyBorder="1" applyAlignment="1">
      <alignment horizontal="center" vertical="center" wrapText="1"/>
    </xf>
    <xf numFmtId="0" fontId="35" fillId="0" borderId="0" xfId="0" applyFont="1" applyBorder="1" applyAlignment="1" applyProtection="1">
      <alignment horizontal="center" vertical="center" wrapText="1"/>
      <protection locked="0"/>
    </xf>
    <xf numFmtId="0" fontId="35" fillId="0" borderId="16" xfId="0" applyFont="1" applyBorder="1" applyAlignment="1" applyProtection="1">
      <alignment horizontal="center" vertical="center" wrapText="1"/>
      <protection locked="0"/>
    </xf>
    <xf numFmtId="7" fontId="37" fillId="0" borderId="0" xfId="0" applyNumberFormat="1" applyFont="1" applyBorder="1" applyAlignment="1">
      <alignment horizontal="center" vertical="center" wrapText="1"/>
    </xf>
    <xf numFmtId="7" fontId="37" fillId="0" borderId="16" xfId="0" applyNumberFormat="1" applyFont="1" applyBorder="1" applyAlignment="1">
      <alignment horizontal="center" vertical="center" wrapText="1"/>
    </xf>
    <xf numFmtId="0" fontId="33" fillId="0" borderId="12" xfId="0" applyFont="1" applyBorder="1" applyAlignment="1">
      <alignment wrapText="1"/>
    </xf>
    <xf numFmtId="0" fontId="41" fillId="0" borderId="17" xfId="0" applyFont="1" applyBorder="1" applyAlignment="1">
      <alignment horizontal="center" wrapText="1"/>
    </xf>
    <xf numFmtId="0" fontId="33" fillId="0" borderId="0" xfId="0" applyFont="1" applyAlignment="1">
      <alignment horizontal="center" wrapText="1"/>
    </xf>
    <xf numFmtId="0" fontId="35" fillId="0" borderId="13" xfId="0" applyFont="1" applyBorder="1" applyAlignment="1">
      <alignment horizontal="center" vertical="center"/>
    </xf>
    <xf numFmtId="0" fontId="35" fillId="0" borderId="18" xfId="0" applyFont="1" applyBorder="1" applyAlignment="1">
      <alignment horizontal="left" vertical="center" wrapText="1"/>
    </xf>
    <xf numFmtId="0" fontId="35" fillId="0" borderId="22" xfId="0" applyFont="1" applyBorder="1" applyAlignment="1">
      <alignment horizontal="left" vertical="center" wrapText="1"/>
    </xf>
    <xf numFmtId="0" fontId="35" fillId="0" borderId="13" xfId="0" applyFont="1" applyBorder="1" applyAlignment="1">
      <alignment horizontal="center" wrapText="1"/>
    </xf>
    <xf numFmtId="0" fontId="35" fillId="0" borderId="14" xfId="0" applyFont="1" applyBorder="1" applyAlignment="1">
      <alignment horizontal="center" wrapText="1"/>
    </xf>
    <xf numFmtId="0" fontId="33" fillId="0" borderId="14" xfId="0" applyFont="1" applyBorder="1" applyAlignment="1">
      <alignment horizont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3" fillId="0" borderId="20" xfId="0" applyFont="1" applyBorder="1" applyAlignment="1">
      <alignment horizontal="center" vertical="center" wrapText="1"/>
    </xf>
    <xf numFmtId="0" fontId="35" fillId="0" borderId="0" xfId="0" applyFont="1" applyBorder="1" applyAlignment="1">
      <alignment vertical="center" wrapText="1"/>
    </xf>
    <xf numFmtId="0" fontId="33" fillId="0" borderId="0" xfId="0" applyFont="1" applyAlignment="1">
      <alignment wrapText="1"/>
    </xf>
    <xf numFmtId="0" fontId="46" fillId="0" borderId="24" xfId="0" applyFont="1" applyBorder="1" applyAlignment="1">
      <alignment horizontal="center" vertical="center" wrapText="1"/>
    </xf>
    <xf numFmtId="0" fontId="40" fillId="0" borderId="21" xfId="0" applyFont="1" applyBorder="1" applyAlignment="1">
      <alignment horizontal="center" vertical="center"/>
    </xf>
    <xf numFmtId="0" fontId="40" fillId="0" borderId="19" xfId="0" applyFont="1" applyBorder="1" applyAlignment="1">
      <alignment horizontal="center" vertical="center"/>
    </xf>
    <xf numFmtId="0" fontId="33" fillId="0" borderId="19" xfId="0" applyFont="1" applyBorder="1" applyAlignment="1">
      <alignment horizontal="center" vertical="center" wrapText="1"/>
    </xf>
    <xf numFmtId="0" fontId="46" fillId="0" borderId="0" xfId="0" applyFont="1" applyAlignment="1">
      <alignment horizontal="center" vertical="center" wrapText="1"/>
    </xf>
    <xf numFmtId="0" fontId="34" fillId="0" borderId="0" xfId="0" applyFont="1" applyBorder="1" applyAlignment="1">
      <alignment vertical="center" wrapText="1"/>
    </xf>
    <xf numFmtId="0" fontId="35" fillId="0" borderId="0" xfId="0" applyFont="1" applyAlignment="1">
      <alignment horizontal="center" vertical="center" wrapText="1"/>
    </xf>
    <xf numFmtId="0" fontId="35" fillId="0" borderId="13" xfId="0" applyFont="1" applyBorder="1" applyAlignment="1">
      <alignment horizontal="center" vertical="center" wrapText="1"/>
    </xf>
    <xf numFmtId="0" fontId="0" fillId="0" borderId="14" xfId="0" applyBorder="1" applyAlignment="1">
      <alignment horizontal="center" vertical="center" wrapText="1"/>
    </xf>
    <xf numFmtId="0" fontId="33" fillId="0" borderId="14" xfId="0" applyFont="1" applyBorder="1" applyAlignment="1">
      <alignment horizontal="center" vertical="center" wrapText="1"/>
    </xf>
    <xf numFmtId="0" fontId="38" fillId="0" borderId="21" xfId="0" applyFont="1" applyBorder="1" applyAlignment="1">
      <alignment horizontal="center" vertical="center"/>
    </xf>
    <xf numFmtId="0" fontId="39" fillId="0" borderId="19" xfId="0" applyFont="1" applyBorder="1" applyAlignment="1">
      <alignment/>
    </xf>
    <xf numFmtId="0" fontId="39" fillId="0" borderId="20" xfId="0" applyFont="1" applyBorder="1" applyAlignment="1">
      <alignment/>
    </xf>
    <xf numFmtId="0" fontId="38" fillId="0" borderId="21" xfId="0" applyFont="1" applyBorder="1" applyAlignment="1">
      <alignment horizontal="center" vertical="center" wrapText="1"/>
    </xf>
    <xf numFmtId="0" fontId="39" fillId="0" borderId="20" xfId="0" applyFont="1" applyBorder="1" applyAlignment="1">
      <alignment horizontal="center" vertical="center" wrapText="1"/>
    </xf>
    <xf numFmtId="0" fontId="39" fillId="0" borderId="19" xfId="0" applyFont="1" applyBorder="1" applyAlignment="1">
      <alignment horizontal="center" vertical="center" wrapText="1"/>
    </xf>
    <xf numFmtId="0" fontId="33" fillId="0" borderId="0" xfId="0" applyFont="1" applyBorder="1" applyAlignment="1">
      <alignment horizontal="left" vertical="center" wrapText="1"/>
    </xf>
    <xf numFmtId="0" fontId="41" fillId="0" borderId="0"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7" fontId="42" fillId="0" borderId="0" xfId="0" applyNumberFormat="1" applyFont="1" applyBorder="1" applyAlignment="1">
      <alignment horizontal="center" wrapText="1"/>
    </xf>
    <xf numFmtId="7" fontId="42" fillId="0" borderId="16" xfId="0" applyNumberFormat="1" applyFont="1" applyBorder="1" applyAlignment="1">
      <alignment horizontal="center" wrapText="1"/>
    </xf>
    <xf numFmtId="7" fontId="42" fillId="0" borderId="0" xfId="0" applyNumberFormat="1" applyFont="1" applyBorder="1" applyAlignment="1">
      <alignment horizontal="center" vertical="center" wrapText="1"/>
    </xf>
    <xf numFmtId="7" fontId="42" fillId="0" borderId="16" xfId="0" applyNumberFormat="1" applyFont="1" applyBorder="1" applyAlignment="1">
      <alignment horizontal="center" vertical="center" wrapText="1"/>
    </xf>
    <xf numFmtId="0" fontId="13" fillId="0" borderId="14"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381000</xdr:colOff>
      <xdr:row>17</xdr:row>
      <xdr:rowOff>133350</xdr:rowOff>
    </xdr:from>
    <xdr:to>
      <xdr:col>2</xdr:col>
      <xdr:colOff>428625</xdr:colOff>
      <xdr:row>17</xdr:row>
      <xdr:rowOff>171450</xdr:rowOff>
    </xdr:to>
    <xdr:sp fLocksText="0">
      <xdr:nvSpPr>
        <xdr:cNvPr id="1" name="TextBox 1"/>
        <xdr:cNvSpPr txBox="1">
          <a:spLocks noChangeArrowheads="1"/>
        </xdr:cNvSpPr>
      </xdr:nvSpPr>
      <xdr:spPr>
        <a:xfrm>
          <a:off x="5010150" y="5067300"/>
          <a:ext cx="47625" cy="47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7</xdr:row>
      <xdr:rowOff>95250</xdr:rowOff>
    </xdr:from>
    <xdr:to>
      <xdr:col>4</xdr:col>
      <xdr:colOff>428625</xdr:colOff>
      <xdr:row>15</xdr:row>
      <xdr:rowOff>228600</xdr:rowOff>
    </xdr:to>
    <xdr:sp>
      <xdr:nvSpPr>
        <xdr:cNvPr id="1" name="Right Brace 1"/>
        <xdr:cNvSpPr>
          <a:spLocks/>
        </xdr:cNvSpPr>
      </xdr:nvSpPr>
      <xdr:spPr>
        <a:xfrm>
          <a:off x="2619375" y="2867025"/>
          <a:ext cx="247650" cy="20383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457200</xdr:colOff>
      <xdr:row>7</xdr:row>
      <xdr:rowOff>85725</xdr:rowOff>
    </xdr:from>
    <xdr:to>
      <xdr:col>6</xdr:col>
      <xdr:colOff>704850</xdr:colOff>
      <xdr:row>15</xdr:row>
      <xdr:rowOff>219075</xdr:rowOff>
    </xdr:to>
    <xdr:sp>
      <xdr:nvSpPr>
        <xdr:cNvPr id="2" name="Right Brace 2"/>
        <xdr:cNvSpPr>
          <a:spLocks/>
        </xdr:cNvSpPr>
      </xdr:nvSpPr>
      <xdr:spPr>
        <a:xfrm>
          <a:off x="4162425" y="2857500"/>
          <a:ext cx="247650" cy="20383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514350</xdr:colOff>
      <xdr:row>3</xdr:row>
      <xdr:rowOff>57150</xdr:rowOff>
    </xdr:from>
    <xdr:ext cx="1800225" cy="247650"/>
    <xdr:sp>
      <xdr:nvSpPr>
        <xdr:cNvPr id="3" name="TextBox 3"/>
        <xdr:cNvSpPr txBox="1">
          <a:spLocks noChangeArrowheads="1"/>
        </xdr:cNvSpPr>
      </xdr:nvSpPr>
      <xdr:spPr>
        <a:xfrm>
          <a:off x="2952750" y="1381125"/>
          <a:ext cx="1800225" cy="2476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FF0000"/>
              </a:solidFill>
            </a:rPr>
            <a:t>Name of the Menu Item</a:t>
          </a:r>
        </a:p>
      </xdr:txBody>
    </xdr:sp>
    <xdr:clientData/>
  </xdr:oneCellAnchor>
  <xdr:oneCellAnchor>
    <xdr:from>
      <xdr:col>8</xdr:col>
      <xdr:colOff>476250</xdr:colOff>
      <xdr:row>3</xdr:row>
      <xdr:rowOff>371475</xdr:rowOff>
    </xdr:from>
    <xdr:ext cx="1800225" cy="514350"/>
    <xdr:sp>
      <xdr:nvSpPr>
        <xdr:cNvPr id="4" name="TextBox 4"/>
        <xdr:cNvSpPr txBox="1">
          <a:spLocks noChangeArrowheads="1"/>
        </xdr:cNvSpPr>
      </xdr:nvSpPr>
      <xdr:spPr>
        <a:xfrm>
          <a:off x="5238750" y="1695450"/>
          <a:ext cx="1800225" cy="5143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How</a:t>
          </a:r>
          <a:r>
            <a:rPr lang="en-US" cap="none" sz="1100" b="0" i="0" u="none" baseline="0">
              <a:solidFill>
                <a:srgbClr val="FF0000"/>
              </a:solidFill>
              <a:latin typeface="Calibri"/>
              <a:ea typeface="Calibri"/>
              <a:cs typeface="Calibri"/>
            </a:rPr>
            <a:t> many guests you need to serve. </a:t>
          </a:r>
        </a:p>
      </xdr:txBody>
    </xdr:sp>
    <xdr:clientData/>
  </xdr:oneCellAnchor>
  <xdr:twoCellAnchor>
    <xdr:from>
      <xdr:col>4</xdr:col>
      <xdr:colOff>95250</xdr:colOff>
      <xdr:row>3</xdr:row>
      <xdr:rowOff>57150</xdr:rowOff>
    </xdr:from>
    <xdr:to>
      <xdr:col>4</xdr:col>
      <xdr:colOff>542925</xdr:colOff>
      <xdr:row>3</xdr:row>
      <xdr:rowOff>180975</xdr:rowOff>
    </xdr:to>
    <xdr:sp>
      <xdr:nvSpPr>
        <xdr:cNvPr id="5" name="Straight Arrow Connector 5"/>
        <xdr:cNvSpPr>
          <a:spLocks/>
        </xdr:cNvSpPr>
      </xdr:nvSpPr>
      <xdr:spPr>
        <a:xfrm flipH="1">
          <a:off x="2533650" y="1381125"/>
          <a:ext cx="447675" cy="1238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504825</xdr:colOff>
      <xdr:row>3</xdr:row>
      <xdr:rowOff>57150</xdr:rowOff>
    </xdr:from>
    <xdr:to>
      <xdr:col>9</xdr:col>
      <xdr:colOff>276225</xdr:colOff>
      <xdr:row>3</xdr:row>
      <xdr:rowOff>352425</xdr:rowOff>
    </xdr:to>
    <xdr:sp>
      <xdr:nvSpPr>
        <xdr:cNvPr id="6" name="Straight Arrow Connector 6"/>
        <xdr:cNvSpPr>
          <a:spLocks/>
        </xdr:cNvSpPr>
      </xdr:nvSpPr>
      <xdr:spPr>
        <a:xfrm flipV="1">
          <a:off x="5267325" y="1381125"/>
          <a:ext cx="342900" cy="295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12</xdr:col>
      <xdr:colOff>95250</xdr:colOff>
      <xdr:row>3</xdr:row>
      <xdr:rowOff>38100</xdr:rowOff>
    </xdr:from>
    <xdr:ext cx="1514475" cy="209550"/>
    <xdr:sp>
      <xdr:nvSpPr>
        <xdr:cNvPr id="7" name="TextBox 7"/>
        <xdr:cNvSpPr txBox="1">
          <a:spLocks noChangeArrowheads="1"/>
        </xdr:cNvSpPr>
      </xdr:nvSpPr>
      <xdr:spPr>
        <a:xfrm>
          <a:off x="7572375" y="1362075"/>
          <a:ext cx="1514475" cy="2095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Serving Size</a:t>
          </a:r>
          <a:r>
            <a:rPr lang="en-US" cap="none" sz="1100" b="0" i="0" u="none" baseline="0">
              <a:solidFill>
                <a:srgbClr val="FF0000"/>
              </a:solidFill>
              <a:latin typeface="Calibri"/>
              <a:ea typeface="Calibri"/>
              <a:cs typeface="Calibri"/>
            </a:rPr>
            <a:t> per guest. </a:t>
          </a:r>
        </a:p>
      </xdr:txBody>
    </xdr:sp>
    <xdr:clientData/>
  </xdr:oneCellAnchor>
  <xdr:twoCellAnchor>
    <xdr:from>
      <xdr:col>11</xdr:col>
      <xdr:colOff>542925</xdr:colOff>
      <xdr:row>3</xdr:row>
      <xdr:rowOff>9525</xdr:rowOff>
    </xdr:from>
    <xdr:to>
      <xdr:col>12</xdr:col>
      <xdr:colOff>133350</xdr:colOff>
      <xdr:row>3</xdr:row>
      <xdr:rowOff>209550</xdr:rowOff>
    </xdr:to>
    <xdr:sp>
      <xdr:nvSpPr>
        <xdr:cNvPr id="8" name="Straight Arrow Connector 8"/>
        <xdr:cNvSpPr>
          <a:spLocks/>
        </xdr:cNvSpPr>
      </xdr:nvSpPr>
      <xdr:spPr>
        <a:xfrm flipH="1">
          <a:off x="7105650" y="1333500"/>
          <a:ext cx="504825" cy="200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209550</xdr:colOff>
      <xdr:row>17</xdr:row>
      <xdr:rowOff>104775</xdr:rowOff>
    </xdr:from>
    <xdr:ext cx="1247775" cy="257175"/>
    <xdr:sp>
      <xdr:nvSpPr>
        <xdr:cNvPr id="9" name="TextBox 9"/>
        <xdr:cNvSpPr txBox="1">
          <a:spLocks noChangeArrowheads="1"/>
        </xdr:cNvSpPr>
      </xdr:nvSpPr>
      <xdr:spPr>
        <a:xfrm>
          <a:off x="771525" y="5257800"/>
          <a:ext cx="1247775" cy="25717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FF0000"/>
              </a:solidFill>
            </a:rPr>
            <a:t>List of Ingredients</a:t>
          </a:r>
        </a:p>
      </xdr:txBody>
    </xdr:sp>
    <xdr:clientData/>
  </xdr:oneCellAnchor>
  <xdr:oneCellAnchor>
    <xdr:from>
      <xdr:col>4</xdr:col>
      <xdr:colOff>409575</xdr:colOff>
      <xdr:row>16</xdr:row>
      <xdr:rowOff>228600</xdr:rowOff>
    </xdr:from>
    <xdr:ext cx="1800225" cy="933450"/>
    <xdr:sp>
      <xdr:nvSpPr>
        <xdr:cNvPr id="10" name="TextBox 10"/>
        <xdr:cNvSpPr txBox="1">
          <a:spLocks noChangeArrowheads="1"/>
        </xdr:cNvSpPr>
      </xdr:nvSpPr>
      <xdr:spPr>
        <a:xfrm>
          <a:off x="2847975" y="5143500"/>
          <a:ext cx="1800225" cy="9334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Required to Quantity  for each ingredient </a:t>
          </a:r>
          <a:r>
            <a:rPr lang="en-US" cap="none" sz="1100" b="0" i="0" u="none" baseline="0">
              <a:solidFill>
                <a:srgbClr val="FF0000"/>
              </a:solidFill>
              <a:latin typeface="Calibri"/>
              <a:ea typeface="Calibri"/>
              <a:cs typeface="Calibri"/>
            </a:rPr>
            <a:t> to serve the Yield Portion size indicated #1 .  </a:t>
          </a:r>
        </a:p>
      </xdr:txBody>
    </xdr:sp>
    <xdr:clientData/>
  </xdr:oneCellAnchor>
  <xdr:oneCellAnchor>
    <xdr:from>
      <xdr:col>12</xdr:col>
      <xdr:colOff>161925</xdr:colOff>
      <xdr:row>13</xdr:row>
      <xdr:rowOff>95250</xdr:rowOff>
    </xdr:from>
    <xdr:ext cx="1800225" cy="361950"/>
    <xdr:sp>
      <xdr:nvSpPr>
        <xdr:cNvPr id="11" name="TextBox 11"/>
        <xdr:cNvSpPr txBox="1">
          <a:spLocks noChangeArrowheads="1"/>
        </xdr:cNvSpPr>
      </xdr:nvSpPr>
      <xdr:spPr>
        <a:xfrm>
          <a:off x="7639050" y="4295775"/>
          <a:ext cx="1800225" cy="3619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FF0000"/>
              </a:solidFill>
            </a:rPr>
            <a:t>Preparation Instructions</a:t>
          </a:r>
        </a:p>
      </xdr:txBody>
    </xdr:sp>
    <xdr:clientData/>
  </xdr:oneCellAnchor>
  <xdr:twoCellAnchor>
    <xdr:from>
      <xdr:col>3</xdr:col>
      <xdr:colOff>200025</xdr:colOff>
      <xdr:row>11</xdr:row>
      <xdr:rowOff>200025</xdr:rowOff>
    </xdr:from>
    <xdr:to>
      <xdr:col>4</xdr:col>
      <xdr:colOff>323850</xdr:colOff>
      <xdr:row>17</xdr:row>
      <xdr:rowOff>95250</xdr:rowOff>
    </xdr:to>
    <xdr:sp>
      <xdr:nvSpPr>
        <xdr:cNvPr id="12" name="Straight Arrow Connector 12"/>
        <xdr:cNvSpPr>
          <a:spLocks/>
        </xdr:cNvSpPr>
      </xdr:nvSpPr>
      <xdr:spPr>
        <a:xfrm flipV="1">
          <a:off x="2028825" y="3924300"/>
          <a:ext cx="733425" cy="13239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342900</xdr:colOff>
      <xdr:row>12</xdr:row>
      <xdr:rowOff>0</xdr:rowOff>
    </xdr:from>
    <xdr:to>
      <xdr:col>6</xdr:col>
      <xdr:colOff>533400</xdr:colOff>
      <xdr:row>16</xdr:row>
      <xdr:rowOff>200025</xdr:rowOff>
    </xdr:to>
    <xdr:sp>
      <xdr:nvSpPr>
        <xdr:cNvPr id="13" name="Straight Arrow Connector 13"/>
        <xdr:cNvSpPr>
          <a:spLocks/>
        </xdr:cNvSpPr>
      </xdr:nvSpPr>
      <xdr:spPr>
        <a:xfrm flipV="1">
          <a:off x="3438525" y="3962400"/>
          <a:ext cx="800100" cy="1152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16</xdr:col>
      <xdr:colOff>200025</xdr:colOff>
      <xdr:row>3</xdr:row>
      <xdr:rowOff>381000</xdr:rowOff>
    </xdr:from>
    <xdr:ext cx="3905250" cy="552450"/>
    <xdr:sp>
      <xdr:nvSpPr>
        <xdr:cNvPr id="14" name="TextBox 15"/>
        <xdr:cNvSpPr txBox="1">
          <a:spLocks noChangeArrowheads="1"/>
        </xdr:cNvSpPr>
      </xdr:nvSpPr>
      <xdr:spPr>
        <a:xfrm>
          <a:off x="10591800" y="1704975"/>
          <a:ext cx="3905250" cy="552450"/>
        </a:xfrm>
        <a:prstGeom prst="rect">
          <a:avLst/>
        </a:prstGeom>
        <a:solidFill>
          <a:srgbClr val="FFFFFF"/>
        </a:solidFill>
        <a:ln w="25400" cmpd="sng">
          <a:solidFill>
            <a:srgbClr val="9BBB59"/>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"Recipe Quantity" </a:t>
          </a:r>
          <a:r>
            <a:rPr lang="en-US" cap="none" sz="1100" b="0" i="0" u="none" baseline="0">
              <a:solidFill>
                <a:srgbClr val="FF0000"/>
              </a:solidFill>
              <a:latin typeface="Calibri"/>
              <a:ea typeface="Calibri"/>
              <a:cs typeface="Calibri"/>
            </a:rPr>
            <a:t> will </a:t>
          </a:r>
          <a:r>
            <a:rPr lang="en-US" cap="none" sz="1100" b="0" i="0" u="none" baseline="0">
              <a:solidFill>
                <a:srgbClr val="FF0000"/>
              </a:solidFill>
              <a:latin typeface="Calibri"/>
              <a:ea typeface="Calibri"/>
              <a:cs typeface="Calibri"/>
            </a:rPr>
            <a:t>be calculated proper amount for each item </a:t>
          </a:r>
          <a:r>
            <a:rPr lang="en-US" cap="none" sz="1100" b="0" i="0" u="none" baseline="0">
              <a:solidFill>
                <a:srgbClr val="FF0000"/>
              </a:solidFill>
              <a:latin typeface="Calibri"/>
              <a:ea typeface="Calibri"/>
              <a:cs typeface="Calibri"/>
            </a:rPr>
            <a:t> based on the Yield Portion Size or serving size. </a:t>
          </a:r>
        </a:p>
      </xdr:txBody>
    </xdr:sp>
    <xdr:clientData/>
  </xdr:oneCellAnchor>
  <xdr:twoCellAnchor>
    <xdr:from>
      <xdr:col>20</xdr:col>
      <xdr:colOff>390525</xdr:colOff>
      <xdr:row>6</xdr:row>
      <xdr:rowOff>66675</xdr:rowOff>
    </xdr:from>
    <xdr:to>
      <xdr:col>21</xdr:col>
      <xdr:colOff>142875</xdr:colOff>
      <xdr:row>6</xdr:row>
      <xdr:rowOff>295275</xdr:rowOff>
    </xdr:to>
    <xdr:sp>
      <xdr:nvSpPr>
        <xdr:cNvPr id="15" name="Straight Arrow Connector 16"/>
        <xdr:cNvSpPr>
          <a:spLocks/>
        </xdr:cNvSpPr>
      </xdr:nvSpPr>
      <xdr:spPr>
        <a:xfrm>
          <a:off x="13325475" y="2200275"/>
          <a:ext cx="257175" cy="228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21</xdr:col>
      <xdr:colOff>495300</xdr:colOff>
      <xdr:row>3</xdr:row>
      <xdr:rowOff>304800</xdr:rowOff>
    </xdr:from>
    <xdr:to>
      <xdr:col>25</xdr:col>
      <xdr:colOff>209550</xdr:colOff>
      <xdr:row>6</xdr:row>
      <xdr:rowOff>266700</xdr:rowOff>
    </xdr:to>
    <xdr:sp>
      <xdr:nvSpPr>
        <xdr:cNvPr id="16" name="Straight Arrow Connector 17"/>
        <xdr:cNvSpPr>
          <a:spLocks/>
        </xdr:cNvSpPr>
      </xdr:nvSpPr>
      <xdr:spPr>
        <a:xfrm flipH="1">
          <a:off x="13935075" y="1628775"/>
          <a:ext cx="2333625" cy="771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12</xdr:col>
      <xdr:colOff>38100</xdr:colOff>
      <xdr:row>0</xdr:row>
      <xdr:rowOff>409575</xdr:rowOff>
    </xdr:from>
    <xdr:ext cx="2552700" cy="866775"/>
    <xdr:sp>
      <xdr:nvSpPr>
        <xdr:cNvPr id="17" name="TextBox 18"/>
        <xdr:cNvSpPr txBox="1">
          <a:spLocks noChangeArrowheads="1"/>
        </xdr:cNvSpPr>
      </xdr:nvSpPr>
      <xdr:spPr>
        <a:xfrm>
          <a:off x="7515225" y="409575"/>
          <a:ext cx="2552700" cy="86677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FF0000"/>
              </a:solidFill>
            </a:rPr>
            <a:t>If you change the Yield Portion Size at Recipe part,  the yield portion size at Cost Calculation part will be changed automatically.   </a:t>
          </a:r>
        </a:p>
      </xdr:txBody>
    </xdr:sp>
    <xdr:clientData/>
  </xdr:oneCellAnchor>
  <xdr:twoCellAnchor>
    <xdr:from>
      <xdr:col>9</xdr:col>
      <xdr:colOff>523875</xdr:colOff>
      <xdr:row>1</xdr:row>
      <xdr:rowOff>95250</xdr:rowOff>
    </xdr:from>
    <xdr:to>
      <xdr:col>12</xdr:col>
      <xdr:colOff>38100</xdr:colOff>
      <xdr:row>2</xdr:row>
      <xdr:rowOff>219075</xdr:rowOff>
    </xdr:to>
    <xdr:sp>
      <xdr:nvSpPr>
        <xdr:cNvPr id="18" name="Straight Arrow Connector 19"/>
        <xdr:cNvSpPr>
          <a:spLocks/>
        </xdr:cNvSpPr>
      </xdr:nvSpPr>
      <xdr:spPr>
        <a:xfrm flipH="1">
          <a:off x="5857875" y="847725"/>
          <a:ext cx="1657350" cy="4476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342900</xdr:colOff>
      <xdr:row>1</xdr:row>
      <xdr:rowOff>28575</xdr:rowOff>
    </xdr:from>
    <xdr:to>
      <xdr:col>25</xdr:col>
      <xdr:colOff>209550</xdr:colOff>
      <xdr:row>3</xdr:row>
      <xdr:rowOff>228600</xdr:rowOff>
    </xdr:to>
    <xdr:sp>
      <xdr:nvSpPr>
        <xdr:cNvPr id="19" name="Straight Arrow Connector 20"/>
        <xdr:cNvSpPr>
          <a:spLocks/>
        </xdr:cNvSpPr>
      </xdr:nvSpPr>
      <xdr:spPr>
        <a:xfrm>
          <a:off x="10125075" y="781050"/>
          <a:ext cx="6143625" cy="771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20</xdr:col>
      <xdr:colOff>104775</xdr:colOff>
      <xdr:row>18</xdr:row>
      <xdr:rowOff>19050</xdr:rowOff>
    </xdr:from>
    <xdr:ext cx="3924300" cy="923925"/>
    <xdr:sp>
      <xdr:nvSpPr>
        <xdr:cNvPr id="20" name="TextBox 21"/>
        <xdr:cNvSpPr txBox="1">
          <a:spLocks noChangeArrowheads="1"/>
        </xdr:cNvSpPr>
      </xdr:nvSpPr>
      <xdr:spPr>
        <a:xfrm>
          <a:off x="13039725" y="5410200"/>
          <a:ext cx="3924300" cy="92392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If your </a:t>
          </a:r>
          <a:r>
            <a:rPr lang="en-US" cap="none" sz="1100" b="0" i="0" u="none" baseline="0">
              <a:solidFill>
                <a:srgbClr val="00CCFF"/>
              </a:solidFill>
              <a:latin typeface="Calibri"/>
              <a:ea typeface="Calibri"/>
              <a:cs typeface="Calibri"/>
            </a:rPr>
            <a:t>purchased weight </a:t>
          </a:r>
          <a:r>
            <a:rPr lang="en-US" cap="none" sz="1100" b="0" i="0" u="none" baseline="0">
              <a:solidFill>
                <a:srgbClr val="000000"/>
              </a:solidFill>
              <a:latin typeface="Calibri"/>
              <a:ea typeface="Calibri"/>
              <a:cs typeface="Calibri"/>
            </a:rPr>
            <a:t>is different than </a:t>
          </a:r>
          <a:r>
            <a:rPr lang="en-US" cap="none" sz="1100" b="0" i="0" u="none" baseline="0">
              <a:solidFill>
                <a:srgbClr val="FF0000"/>
              </a:solidFill>
              <a:latin typeface="Calibri"/>
              <a:ea typeface="Calibri"/>
              <a:cs typeface="Calibri"/>
            </a:rPr>
            <a:t>recipe</a:t>
          </a:r>
          <a:r>
            <a:rPr lang="en-US" cap="none" sz="1100" b="0" i="0" u="none" baseline="0">
              <a:solidFill>
                <a:srgbClr val="FF0000"/>
              </a:solidFill>
              <a:latin typeface="Calibri"/>
              <a:ea typeface="Calibri"/>
              <a:cs typeface="Calibri"/>
            </a:rPr>
            <a:t> quantity unit</a:t>
          </a:r>
          <a:r>
            <a:rPr lang="en-US" cap="none" sz="1100" b="0" i="0" u="none" baseline="0">
              <a:solidFill>
                <a:srgbClr val="000000"/>
              </a:solidFill>
              <a:latin typeface="Calibri"/>
              <a:ea typeface="Calibri"/>
              <a:cs typeface="Calibri"/>
            </a:rPr>
            <a:t>, you need to change the formula accordingly.  For example, your purchased weight is lb, but your recipe unit is oz.  Then you need to </a:t>
          </a:r>
          <a:r>
            <a:rPr lang="en-US" cap="none" sz="1100" b="0" i="0" u="sng" baseline="0">
              <a:solidFill>
                <a:srgbClr val="000000"/>
              </a:solidFill>
              <a:latin typeface="Calibri"/>
              <a:ea typeface="Calibri"/>
              <a:cs typeface="Calibri"/>
            </a:rPr>
            <a:t>change the formula from  pound to ounce.  (1 lb = 16oz). </a:t>
          </a:r>
        </a:p>
      </xdr:txBody>
    </xdr:sp>
    <xdr:clientData/>
  </xdr:oneCellAnchor>
  <xdr:twoCellAnchor>
    <xdr:from>
      <xdr:col>20</xdr:col>
      <xdr:colOff>295275</xdr:colOff>
      <xdr:row>15</xdr:row>
      <xdr:rowOff>209550</xdr:rowOff>
    </xdr:from>
    <xdr:to>
      <xdr:col>24</xdr:col>
      <xdr:colOff>295275</xdr:colOff>
      <xdr:row>18</xdr:row>
      <xdr:rowOff>114300</xdr:rowOff>
    </xdr:to>
    <xdr:sp>
      <xdr:nvSpPr>
        <xdr:cNvPr id="21" name="Straight Arrow Connector 22"/>
        <xdr:cNvSpPr>
          <a:spLocks/>
        </xdr:cNvSpPr>
      </xdr:nvSpPr>
      <xdr:spPr>
        <a:xfrm flipH="1" flipV="1">
          <a:off x="13230225" y="4886325"/>
          <a:ext cx="2438400" cy="619125"/>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21</xdr:col>
      <xdr:colOff>438150</xdr:colOff>
      <xdr:row>15</xdr:row>
      <xdr:rowOff>228600</xdr:rowOff>
    </xdr:from>
    <xdr:to>
      <xdr:col>23</xdr:col>
      <xdr:colOff>523875</xdr:colOff>
      <xdr:row>18</xdr:row>
      <xdr:rowOff>95250</xdr:rowOff>
    </xdr:to>
    <xdr:sp>
      <xdr:nvSpPr>
        <xdr:cNvPr id="22" name="Straight Arrow Connector 23"/>
        <xdr:cNvSpPr>
          <a:spLocks/>
        </xdr:cNvSpPr>
      </xdr:nvSpPr>
      <xdr:spPr>
        <a:xfrm flipV="1">
          <a:off x="13877925" y="4905375"/>
          <a:ext cx="1381125" cy="581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23</xdr:col>
      <xdr:colOff>400050</xdr:colOff>
      <xdr:row>15</xdr:row>
      <xdr:rowOff>219075</xdr:rowOff>
    </xdr:from>
    <xdr:to>
      <xdr:col>25</xdr:col>
      <xdr:colOff>295275</xdr:colOff>
      <xdr:row>21</xdr:row>
      <xdr:rowOff>9525</xdr:rowOff>
    </xdr:to>
    <xdr:sp>
      <xdr:nvSpPr>
        <xdr:cNvPr id="23" name="Straight Arrow Connector 24"/>
        <xdr:cNvSpPr>
          <a:spLocks/>
        </xdr:cNvSpPr>
      </xdr:nvSpPr>
      <xdr:spPr>
        <a:xfrm flipV="1">
          <a:off x="15135225" y="4895850"/>
          <a:ext cx="1219200" cy="1219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26</xdr:col>
      <xdr:colOff>200025</xdr:colOff>
      <xdr:row>1</xdr:row>
      <xdr:rowOff>19050</xdr:rowOff>
    </xdr:from>
    <xdr:ext cx="1514475" cy="628650"/>
    <xdr:sp>
      <xdr:nvSpPr>
        <xdr:cNvPr id="24" name="TextBox 25"/>
        <xdr:cNvSpPr txBox="1">
          <a:spLocks noChangeArrowheads="1"/>
        </xdr:cNvSpPr>
      </xdr:nvSpPr>
      <xdr:spPr>
        <a:xfrm>
          <a:off x="16954500" y="771525"/>
          <a:ext cx="1514475" cy="628650"/>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      Purchased Price  per</a:t>
          </a:r>
          <a:r>
            <a:rPr lang="en-US" cap="none" sz="1100" b="0" i="0" u="none" baseline="0">
              <a:solidFill>
                <a:srgbClr val="000000"/>
              </a:solidFill>
              <a:latin typeface="Calibri"/>
              <a:ea typeface="Calibri"/>
              <a:cs typeface="Calibri"/>
            </a:rPr>
            <a:t> unit :  what you pay for each unit</a:t>
          </a:r>
        </a:p>
      </xdr:txBody>
    </xdr:sp>
    <xdr:clientData/>
  </xdr:oneCellAnchor>
  <xdr:oneCellAnchor>
    <xdr:from>
      <xdr:col>1</xdr:col>
      <xdr:colOff>352425</xdr:colOff>
      <xdr:row>6</xdr:row>
      <xdr:rowOff>571500</xdr:rowOff>
    </xdr:from>
    <xdr:ext cx="3505200" cy="1114425"/>
    <xdr:sp>
      <xdr:nvSpPr>
        <xdr:cNvPr id="25" name="Rectangle 27"/>
        <xdr:cNvSpPr>
          <a:spLocks/>
        </xdr:cNvSpPr>
      </xdr:nvSpPr>
      <xdr:spPr>
        <a:xfrm rot="20126363">
          <a:off x="914400" y="2705100"/>
          <a:ext cx="3505200" cy="1114425"/>
        </a:xfrm>
        <a:prstGeom prst="rect">
          <a:avLst/>
        </a:prstGeom>
        <a:noFill/>
        <a:ln w="9525" cmpd="sng">
          <a:noFill/>
        </a:ln>
      </xdr:spPr>
      <xdr:txBody>
        <a:bodyPr vertOverflow="clip" wrap="square">
          <a:spAutoFit/>
        </a:bodyPr>
        <a:p>
          <a:pPr algn="ctr">
            <a:defRPr/>
          </a:pPr>
          <a:r>
            <a:rPr lang="en-US" cap="none" sz="6600" b="0" i="0" u="none" baseline="0">
              <a:solidFill>
                <a:srgbClr val="FFFFFF"/>
              </a:solidFill>
            </a:rPr>
            <a:t>EXAMPLE</a:t>
          </a:r>
        </a:p>
      </xdr:txBody>
    </xdr:sp>
    <xdr:clientData/>
  </xdr:oneCellAnchor>
  <xdr:twoCellAnchor>
    <xdr:from>
      <xdr:col>13</xdr:col>
      <xdr:colOff>885825</xdr:colOff>
      <xdr:row>7</xdr:row>
      <xdr:rowOff>152400</xdr:rowOff>
    </xdr:from>
    <xdr:to>
      <xdr:col>13</xdr:col>
      <xdr:colOff>1047750</xdr:colOff>
      <xdr:row>13</xdr:row>
      <xdr:rowOff>47625</xdr:rowOff>
    </xdr:to>
    <xdr:sp>
      <xdr:nvSpPr>
        <xdr:cNvPr id="26" name="Right Brace 28"/>
        <xdr:cNvSpPr>
          <a:spLocks/>
        </xdr:cNvSpPr>
      </xdr:nvSpPr>
      <xdr:spPr>
        <a:xfrm>
          <a:off x="9277350" y="2924175"/>
          <a:ext cx="161925" cy="13239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647700</xdr:colOff>
      <xdr:row>2</xdr:row>
      <xdr:rowOff>9525</xdr:rowOff>
    </xdr:from>
    <xdr:to>
      <xdr:col>26</xdr:col>
      <xdr:colOff>200025</xdr:colOff>
      <xdr:row>5</xdr:row>
      <xdr:rowOff>19050</xdr:rowOff>
    </xdr:to>
    <xdr:sp>
      <xdr:nvSpPr>
        <xdr:cNvPr id="27" name="Straight Arrow Connector 37"/>
        <xdr:cNvSpPr>
          <a:spLocks/>
        </xdr:cNvSpPr>
      </xdr:nvSpPr>
      <xdr:spPr>
        <a:xfrm flipV="1">
          <a:off x="16021050" y="1085850"/>
          <a:ext cx="933450" cy="962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W29"/>
  <sheetViews>
    <sheetView zoomScalePageLayoutView="0" workbookViewId="0" topLeftCell="A1">
      <selection activeCell="T17" sqref="T17"/>
    </sheetView>
  </sheetViews>
  <sheetFormatPr defaultColWidth="9.140625" defaultRowHeight="12.75"/>
  <cols>
    <col min="3" max="3" width="9.140625" style="0" customWidth="1"/>
    <col min="4" max="4" width="6.140625" style="0" customWidth="1"/>
    <col min="5" max="5" width="8.57421875" style="0" customWidth="1"/>
    <col min="6" max="6" width="7.7109375" style="0" customWidth="1"/>
    <col min="7" max="7" width="8.8515625" style="0" customWidth="1"/>
    <col min="8" max="8" width="9.8515625" style="0" customWidth="1"/>
    <col min="9" max="9" width="12.28125" style="0" customWidth="1"/>
    <col min="10" max="10" width="8.140625" style="0" customWidth="1"/>
    <col min="11" max="11" width="8.57421875" style="0" customWidth="1"/>
    <col min="12" max="12" width="9.140625" style="0" customWidth="1"/>
    <col min="13" max="13" width="4.8515625" style="0" customWidth="1"/>
    <col min="14" max="14" width="9.28125" style="0" customWidth="1"/>
    <col min="15" max="15" width="9.140625" style="0" customWidth="1"/>
    <col min="16" max="16" width="7.8515625" style="0" customWidth="1"/>
    <col min="17" max="17" width="9.00390625" style="0" customWidth="1"/>
    <col min="18" max="18" width="8.7109375" style="0" customWidth="1"/>
    <col min="19" max="21" width="9.00390625" style="0" customWidth="1"/>
  </cols>
  <sheetData>
    <row r="1" spans="1:23" ht="12.75">
      <c r="A1" s="255" t="s">
        <v>0</v>
      </c>
      <c r="B1" s="256"/>
      <c r="C1" s="256"/>
      <c r="D1" s="256"/>
      <c r="E1" s="256"/>
      <c r="F1" s="256"/>
      <c r="G1" s="256"/>
      <c r="H1" s="256"/>
      <c r="I1" s="256"/>
      <c r="J1" s="256"/>
      <c r="K1" s="256"/>
      <c r="L1" s="256"/>
      <c r="M1" s="256"/>
      <c r="N1" s="256"/>
      <c r="O1" s="256"/>
      <c r="P1" s="2"/>
      <c r="Q1" s="2"/>
      <c r="R1" s="2"/>
      <c r="S1" s="2"/>
      <c r="T1" s="2"/>
      <c r="U1" s="2"/>
      <c r="V1" s="1"/>
      <c r="W1" s="1"/>
    </row>
    <row r="2" spans="1:23" ht="35.25" customHeight="1" thickBot="1">
      <c r="A2" s="281" t="s">
        <v>17</v>
      </c>
      <c r="B2" s="281"/>
      <c r="C2" s="282"/>
      <c r="D2" s="283"/>
      <c r="E2" s="283"/>
      <c r="F2" s="283"/>
      <c r="G2" s="49"/>
      <c r="H2" s="4" t="s">
        <v>27</v>
      </c>
      <c r="I2" s="25"/>
      <c r="J2" s="11"/>
      <c r="K2" s="11"/>
      <c r="L2" s="3" t="s">
        <v>25</v>
      </c>
      <c r="M2" s="3"/>
      <c r="N2" s="5"/>
      <c r="O2" s="257"/>
      <c r="P2" s="258"/>
      <c r="Q2" s="258"/>
      <c r="R2" s="258"/>
      <c r="S2" s="13"/>
      <c r="T2" s="13"/>
      <c r="U2" s="13"/>
      <c r="V2" s="3"/>
      <c r="W2" s="3"/>
    </row>
    <row r="3" spans="1:23" ht="9" customHeight="1" thickBot="1">
      <c r="A3" s="7"/>
      <c r="B3" s="7"/>
      <c r="C3" s="8"/>
      <c r="D3" s="8"/>
      <c r="E3" s="8"/>
      <c r="F3" s="8"/>
      <c r="G3" s="8"/>
      <c r="H3" s="2"/>
      <c r="I3" s="3"/>
      <c r="J3" s="3"/>
      <c r="K3" s="3"/>
      <c r="L3" s="3"/>
      <c r="M3" s="3"/>
      <c r="N3" s="5"/>
      <c r="O3" s="5"/>
      <c r="P3" s="3"/>
      <c r="Q3" s="5"/>
      <c r="R3" s="5"/>
      <c r="S3" s="5"/>
      <c r="T3" s="5"/>
      <c r="U3" s="5"/>
      <c r="V3" s="3"/>
      <c r="W3" s="3"/>
    </row>
    <row r="4" spans="1:21" ht="45.75" customHeight="1" thickBot="1">
      <c r="A4" s="300" t="s">
        <v>1</v>
      </c>
      <c r="B4" s="301"/>
      <c r="C4" s="301"/>
      <c r="D4" s="301"/>
      <c r="E4" s="46" t="s">
        <v>31</v>
      </c>
      <c r="F4" s="44" t="s">
        <v>2</v>
      </c>
      <c r="G4" s="46" t="s">
        <v>30</v>
      </c>
      <c r="H4" s="46" t="s">
        <v>33</v>
      </c>
      <c r="I4" s="46" t="s">
        <v>34</v>
      </c>
      <c r="J4" s="45" t="s">
        <v>13</v>
      </c>
      <c r="K4" s="45" t="s">
        <v>3</v>
      </c>
      <c r="L4" s="47" t="s">
        <v>18</v>
      </c>
      <c r="M4" s="48"/>
      <c r="N4" s="259" t="s">
        <v>32</v>
      </c>
      <c r="O4" s="260"/>
      <c r="P4" s="260"/>
      <c r="Q4" s="260"/>
      <c r="R4" s="261"/>
      <c r="S4" s="2"/>
      <c r="T4" s="2"/>
      <c r="U4" s="2"/>
    </row>
    <row r="5" spans="1:21" ht="18.75" customHeight="1">
      <c r="A5" s="284"/>
      <c r="B5" s="285"/>
      <c r="C5" s="285"/>
      <c r="D5" s="285"/>
      <c r="E5" s="62"/>
      <c r="F5" s="41"/>
      <c r="G5" s="51">
        <f>I2*E5</f>
        <v>0</v>
      </c>
      <c r="H5" s="42">
        <v>0</v>
      </c>
      <c r="I5" s="41"/>
      <c r="J5" s="43">
        <v>0</v>
      </c>
      <c r="K5" s="52" t="e">
        <f>H5/(I5*J5)</f>
        <v>#DIV/0!</v>
      </c>
      <c r="L5" s="61" t="e">
        <f>ROUND(G5*K5,5)</f>
        <v>#DIV/0!</v>
      </c>
      <c r="M5" s="22"/>
      <c r="N5" s="262"/>
      <c r="O5" s="263"/>
      <c r="P5" s="263"/>
      <c r="Q5" s="263"/>
      <c r="R5" s="264"/>
      <c r="S5" s="12"/>
      <c r="T5" s="12"/>
      <c r="U5" s="12"/>
    </row>
    <row r="6" spans="1:21" ht="18.75" customHeight="1">
      <c r="A6" s="284"/>
      <c r="B6" s="285"/>
      <c r="C6" s="285"/>
      <c r="D6" s="285"/>
      <c r="E6" s="62"/>
      <c r="F6" s="41"/>
      <c r="G6" s="51">
        <f>I2*E6</f>
        <v>0</v>
      </c>
      <c r="H6" s="42">
        <v>0</v>
      </c>
      <c r="I6" s="41"/>
      <c r="J6" s="43">
        <v>0</v>
      </c>
      <c r="K6" s="52" t="e">
        <f aca="true" t="shared" si="0" ref="K6:K22">H6/(I6*J6)</f>
        <v>#DIV/0!</v>
      </c>
      <c r="L6" s="61" t="e">
        <f aca="true" t="shared" si="1" ref="L6:L22">ROUND(G6*K6,5)</f>
        <v>#DIV/0!</v>
      </c>
      <c r="M6" s="22"/>
      <c r="N6" s="262"/>
      <c r="O6" s="263"/>
      <c r="P6" s="263"/>
      <c r="Q6" s="263"/>
      <c r="R6" s="264"/>
      <c r="S6" s="12"/>
      <c r="T6" s="12"/>
      <c r="U6" s="12"/>
    </row>
    <row r="7" spans="1:21" ht="18.75" customHeight="1">
      <c r="A7" s="284"/>
      <c r="B7" s="285"/>
      <c r="C7" s="285"/>
      <c r="D7" s="285"/>
      <c r="E7" s="62"/>
      <c r="F7" s="41"/>
      <c r="G7" s="51">
        <f>I2*E7</f>
        <v>0</v>
      </c>
      <c r="H7" s="42">
        <v>0</v>
      </c>
      <c r="I7" s="41"/>
      <c r="J7" s="43">
        <v>0</v>
      </c>
      <c r="K7" s="52" t="e">
        <f t="shared" si="0"/>
        <v>#DIV/0!</v>
      </c>
      <c r="L7" s="53" t="e">
        <f t="shared" si="1"/>
        <v>#DIV/0!</v>
      </c>
      <c r="M7" s="22"/>
      <c r="N7" s="262"/>
      <c r="O7" s="263"/>
      <c r="P7" s="263"/>
      <c r="Q7" s="263"/>
      <c r="R7" s="264"/>
      <c r="S7" s="12"/>
      <c r="T7" s="12"/>
      <c r="U7" s="12"/>
    </row>
    <row r="8" spans="1:21" ht="18.75" customHeight="1">
      <c r="A8" s="284"/>
      <c r="B8" s="285"/>
      <c r="C8" s="285"/>
      <c r="D8" s="285"/>
      <c r="E8" s="62"/>
      <c r="F8" s="41"/>
      <c r="G8" s="51">
        <f>I2*E8</f>
        <v>0</v>
      </c>
      <c r="H8" s="42">
        <v>0</v>
      </c>
      <c r="I8" s="41"/>
      <c r="J8" s="43"/>
      <c r="K8" s="52" t="e">
        <f t="shared" si="0"/>
        <v>#DIV/0!</v>
      </c>
      <c r="L8" s="53" t="e">
        <f t="shared" si="1"/>
        <v>#DIV/0!</v>
      </c>
      <c r="M8" s="22"/>
      <c r="N8" s="262"/>
      <c r="O8" s="263"/>
      <c r="P8" s="263"/>
      <c r="Q8" s="263"/>
      <c r="R8" s="264"/>
      <c r="S8" s="12"/>
      <c r="T8" s="12"/>
      <c r="U8" s="12"/>
    </row>
    <row r="9" spans="1:21" ht="18.75" customHeight="1">
      <c r="A9" s="284"/>
      <c r="B9" s="285"/>
      <c r="C9" s="285"/>
      <c r="D9" s="285"/>
      <c r="E9" s="62"/>
      <c r="F9" s="41"/>
      <c r="G9" s="51">
        <f>I2*E9</f>
        <v>0</v>
      </c>
      <c r="H9" s="42">
        <v>0</v>
      </c>
      <c r="I9" s="41"/>
      <c r="J9" s="43"/>
      <c r="K9" s="52" t="e">
        <f t="shared" si="0"/>
        <v>#DIV/0!</v>
      </c>
      <c r="L9" s="53" t="e">
        <f t="shared" si="1"/>
        <v>#DIV/0!</v>
      </c>
      <c r="M9" s="22"/>
      <c r="N9" s="262"/>
      <c r="O9" s="263"/>
      <c r="P9" s="263"/>
      <c r="Q9" s="263"/>
      <c r="R9" s="264"/>
      <c r="S9" s="12"/>
      <c r="T9" s="12"/>
      <c r="U9" s="12"/>
    </row>
    <row r="10" spans="1:21" ht="18.75" customHeight="1">
      <c r="A10" s="284"/>
      <c r="B10" s="285"/>
      <c r="C10" s="285"/>
      <c r="D10" s="285"/>
      <c r="E10" s="62"/>
      <c r="F10" s="41"/>
      <c r="G10" s="51">
        <f>I2*E10</f>
        <v>0</v>
      </c>
      <c r="H10" s="42"/>
      <c r="I10" s="41"/>
      <c r="J10" s="43"/>
      <c r="K10" s="52" t="e">
        <f t="shared" si="0"/>
        <v>#DIV/0!</v>
      </c>
      <c r="L10" s="61" t="e">
        <f t="shared" si="1"/>
        <v>#DIV/0!</v>
      </c>
      <c r="M10" s="22"/>
      <c r="N10" s="262"/>
      <c r="O10" s="263"/>
      <c r="P10" s="263"/>
      <c r="Q10" s="263"/>
      <c r="R10" s="264"/>
      <c r="S10" s="12"/>
      <c r="T10" s="12"/>
      <c r="U10" s="12"/>
    </row>
    <row r="11" spans="1:21" ht="18.75" customHeight="1">
      <c r="A11" s="284"/>
      <c r="B11" s="285"/>
      <c r="C11" s="285"/>
      <c r="D11" s="285"/>
      <c r="E11" s="62"/>
      <c r="F11" s="41"/>
      <c r="G11" s="51">
        <f>I2*E11</f>
        <v>0</v>
      </c>
      <c r="H11" s="42">
        <v>0</v>
      </c>
      <c r="I11" s="41"/>
      <c r="J11" s="43"/>
      <c r="K11" s="52" t="e">
        <f t="shared" si="0"/>
        <v>#DIV/0!</v>
      </c>
      <c r="L11" s="53" t="e">
        <f t="shared" si="1"/>
        <v>#DIV/0!</v>
      </c>
      <c r="M11" s="22"/>
      <c r="N11" s="262"/>
      <c r="O11" s="263"/>
      <c r="P11" s="263"/>
      <c r="Q11" s="263"/>
      <c r="R11" s="264"/>
      <c r="S11" s="12"/>
      <c r="T11" s="12"/>
      <c r="U11" s="12"/>
    </row>
    <row r="12" spans="1:21" ht="18.75" customHeight="1">
      <c r="A12" s="284"/>
      <c r="B12" s="285"/>
      <c r="C12" s="285"/>
      <c r="D12" s="285"/>
      <c r="E12" s="62"/>
      <c r="F12" s="41"/>
      <c r="G12" s="51">
        <f>I2*E12</f>
        <v>0</v>
      </c>
      <c r="H12" s="42">
        <v>0</v>
      </c>
      <c r="I12" s="41"/>
      <c r="J12" s="43"/>
      <c r="K12" s="52" t="e">
        <f t="shared" si="0"/>
        <v>#DIV/0!</v>
      </c>
      <c r="L12" s="53" t="e">
        <f t="shared" si="1"/>
        <v>#DIV/0!</v>
      </c>
      <c r="M12" s="22"/>
      <c r="N12" s="262"/>
      <c r="O12" s="263"/>
      <c r="P12" s="263"/>
      <c r="Q12" s="263"/>
      <c r="R12" s="264"/>
      <c r="S12" s="12"/>
      <c r="T12" s="12"/>
      <c r="U12" s="12"/>
    </row>
    <row r="13" spans="1:21" ht="18.75" customHeight="1">
      <c r="A13" s="284"/>
      <c r="B13" s="285"/>
      <c r="C13" s="285"/>
      <c r="D13" s="285"/>
      <c r="E13" s="62"/>
      <c r="F13" s="41"/>
      <c r="G13" s="51">
        <f>I2*E13</f>
        <v>0</v>
      </c>
      <c r="H13" s="42">
        <v>0</v>
      </c>
      <c r="I13" s="41"/>
      <c r="J13" s="43"/>
      <c r="K13" s="52" t="e">
        <f t="shared" si="0"/>
        <v>#DIV/0!</v>
      </c>
      <c r="L13" s="53" t="e">
        <f t="shared" si="1"/>
        <v>#DIV/0!</v>
      </c>
      <c r="M13" s="22"/>
      <c r="N13" s="262"/>
      <c r="O13" s="263"/>
      <c r="P13" s="263"/>
      <c r="Q13" s="263"/>
      <c r="R13" s="264"/>
      <c r="S13" s="12"/>
      <c r="T13" s="12"/>
      <c r="U13" s="12"/>
    </row>
    <row r="14" spans="1:21" ht="18.75" customHeight="1">
      <c r="A14" s="267"/>
      <c r="B14" s="268"/>
      <c r="C14" s="268"/>
      <c r="D14" s="268"/>
      <c r="E14" s="40"/>
      <c r="F14" s="41"/>
      <c r="G14" s="51">
        <f>I2*E14</f>
        <v>0</v>
      </c>
      <c r="H14" s="42">
        <v>0</v>
      </c>
      <c r="I14" s="41"/>
      <c r="J14" s="43"/>
      <c r="K14" s="52" t="e">
        <f t="shared" si="0"/>
        <v>#DIV/0!</v>
      </c>
      <c r="L14" s="53" t="e">
        <f t="shared" si="1"/>
        <v>#DIV/0!</v>
      </c>
      <c r="M14" s="22"/>
      <c r="N14" s="262"/>
      <c r="O14" s="263"/>
      <c r="P14" s="263"/>
      <c r="Q14" s="263"/>
      <c r="R14" s="264"/>
      <c r="S14" s="12"/>
      <c r="T14" s="12"/>
      <c r="U14" s="12"/>
    </row>
    <row r="15" spans="1:21" ht="18.75" customHeight="1">
      <c r="A15" s="267"/>
      <c r="B15" s="268"/>
      <c r="C15" s="268"/>
      <c r="D15" s="268"/>
      <c r="E15" s="40"/>
      <c r="F15" s="41"/>
      <c r="G15" s="51">
        <f>I2*E15</f>
        <v>0</v>
      </c>
      <c r="H15" s="42">
        <v>0</v>
      </c>
      <c r="I15" s="41"/>
      <c r="J15" s="43"/>
      <c r="K15" s="52" t="e">
        <f t="shared" si="0"/>
        <v>#DIV/0!</v>
      </c>
      <c r="L15" s="53" t="e">
        <f t="shared" si="1"/>
        <v>#DIV/0!</v>
      </c>
      <c r="M15" s="22"/>
      <c r="N15" s="262"/>
      <c r="O15" s="263"/>
      <c r="P15" s="263"/>
      <c r="Q15" s="263"/>
      <c r="R15" s="264"/>
      <c r="S15" s="12"/>
      <c r="T15" s="12"/>
      <c r="U15" s="12"/>
    </row>
    <row r="16" spans="1:21" ht="18.75" customHeight="1">
      <c r="A16" s="267"/>
      <c r="B16" s="268"/>
      <c r="C16" s="268"/>
      <c r="D16" s="268"/>
      <c r="E16" s="40"/>
      <c r="F16" s="41"/>
      <c r="G16" s="51">
        <f>I2*E16</f>
        <v>0</v>
      </c>
      <c r="H16" s="42">
        <v>0</v>
      </c>
      <c r="I16" s="41"/>
      <c r="J16" s="43"/>
      <c r="K16" s="52" t="e">
        <f t="shared" si="0"/>
        <v>#DIV/0!</v>
      </c>
      <c r="L16" s="53" t="e">
        <f t="shared" si="1"/>
        <v>#DIV/0!</v>
      </c>
      <c r="M16" s="22"/>
      <c r="N16" s="262"/>
      <c r="O16" s="263"/>
      <c r="P16" s="263"/>
      <c r="Q16" s="263"/>
      <c r="R16" s="264"/>
      <c r="S16" s="12"/>
      <c r="T16" s="12"/>
      <c r="U16" s="12"/>
    </row>
    <row r="17" spans="1:21" ht="18.75" customHeight="1">
      <c r="A17" s="267"/>
      <c r="B17" s="268"/>
      <c r="C17" s="268"/>
      <c r="D17" s="268"/>
      <c r="E17" s="40"/>
      <c r="F17" s="41"/>
      <c r="G17" s="51">
        <f>I2*E17</f>
        <v>0</v>
      </c>
      <c r="H17" s="42">
        <v>0</v>
      </c>
      <c r="I17" s="41"/>
      <c r="J17" s="43"/>
      <c r="K17" s="52" t="e">
        <f t="shared" si="0"/>
        <v>#DIV/0!</v>
      </c>
      <c r="L17" s="53" t="e">
        <f t="shared" si="1"/>
        <v>#DIV/0!</v>
      </c>
      <c r="M17" s="22"/>
      <c r="N17" s="262"/>
      <c r="O17" s="263"/>
      <c r="P17" s="263"/>
      <c r="Q17" s="263"/>
      <c r="R17" s="264"/>
      <c r="S17" s="12"/>
      <c r="T17" s="12"/>
      <c r="U17" s="12"/>
    </row>
    <row r="18" spans="1:21" ht="18.75" customHeight="1">
      <c r="A18" s="267"/>
      <c r="B18" s="268"/>
      <c r="C18" s="268"/>
      <c r="D18" s="268"/>
      <c r="E18" s="40"/>
      <c r="F18" s="41"/>
      <c r="G18" s="51">
        <f>I2*E18</f>
        <v>0</v>
      </c>
      <c r="H18" s="42">
        <v>0</v>
      </c>
      <c r="I18" s="41"/>
      <c r="J18" s="43"/>
      <c r="K18" s="52" t="e">
        <f t="shared" si="0"/>
        <v>#DIV/0!</v>
      </c>
      <c r="L18" s="53" t="e">
        <f t="shared" si="1"/>
        <v>#DIV/0!</v>
      </c>
      <c r="M18" s="22"/>
      <c r="N18" s="262"/>
      <c r="O18" s="263"/>
      <c r="P18" s="263"/>
      <c r="Q18" s="263"/>
      <c r="R18" s="264"/>
      <c r="S18" s="12"/>
      <c r="T18" s="12"/>
      <c r="U18" s="12"/>
    </row>
    <row r="19" spans="1:21" ht="18.75" customHeight="1">
      <c r="A19" s="267"/>
      <c r="B19" s="268"/>
      <c r="C19" s="268"/>
      <c r="D19" s="268"/>
      <c r="E19" s="40"/>
      <c r="F19" s="41"/>
      <c r="G19" s="51">
        <f>I2*E19</f>
        <v>0</v>
      </c>
      <c r="H19" s="42">
        <v>0</v>
      </c>
      <c r="I19" s="41"/>
      <c r="J19" s="43"/>
      <c r="K19" s="52" t="e">
        <f t="shared" si="0"/>
        <v>#DIV/0!</v>
      </c>
      <c r="L19" s="53" t="e">
        <f t="shared" si="1"/>
        <v>#DIV/0!</v>
      </c>
      <c r="M19" s="22"/>
      <c r="N19" s="262"/>
      <c r="O19" s="263"/>
      <c r="P19" s="263"/>
      <c r="Q19" s="263"/>
      <c r="R19" s="264"/>
      <c r="S19" s="12"/>
      <c r="T19" s="12"/>
      <c r="U19" s="12"/>
    </row>
    <row r="20" spans="1:21" ht="18.75" customHeight="1">
      <c r="A20" s="267"/>
      <c r="B20" s="268"/>
      <c r="C20" s="268"/>
      <c r="D20" s="268"/>
      <c r="E20" s="40"/>
      <c r="F20" s="41"/>
      <c r="G20" s="51">
        <f>I2*E20</f>
        <v>0</v>
      </c>
      <c r="H20" s="42">
        <v>0</v>
      </c>
      <c r="I20" s="41"/>
      <c r="J20" s="43"/>
      <c r="K20" s="52" t="e">
        <f t="shared" si="0"/>
        <v>#DIV/0!</v>
      </c>
      <c r="L20" s="53" t="e">
        <f t="shared" si="1"/>
        <v>#DIV/0!</v>
      </c>
      <c r="M20" s="22"/>
      <c r="N20" s="262"/>
      <c r="O20" s="263"/>
      <c r="P20" s="263"/>
      <c r="Q20" s="263"/>
      <c r="R20" s="264"/>
      <c r="S20" s="12"/>
      <c r="T20" s="12"/>
      <c r="U20" s="12"/>
    </row>
    <row r="21" spans="1:21" ht="18.75" customHeight="1">
      <c r="A21" s="267"/>
      <c r="B21" s="268"/>
      <c r="C21" s="268"/>
      <c r="D21" s="268"/>
      <c r="E21" s="40"/>
      <c r="F21" s="41"/>
      <c r="G21" s="51">
        <f>I2*E21</f>
        <v>0</v>
      </c>
      <c r="H21" s="42">
        <v>0</v>
      </c>
      <c r="I21" s="41"/>
      <c r="J21" s="43"/>
      <c r="K21" s="52" t="e">
        <f t="shared" si="0"/>
        <v>#DIV/0!</v>
      </c>
      <c r="L21" s="53" t="e">
        <f t="shared" si="1"/>
        <v>#DIV/0!</v>
      </c>
      <c r="M21" s="22"/>
      <c r="N21" s="262"/>
      <c r="O21" s="263"/>
      <c r="P21" s="263"/>
      <c r="Q21" s="263"/>
      <c r="R21" s="264"/>
      <c r="S21" s="12"/>
      <c r="T21" s="12"/>
      <c r="U21" s="12"/>
    </row>
    <row r="22" spans="1:21" ht="18.75" customHeight="1" thickBot="1">
      <c r="A22" s="267"/>
      <c r="B22" s="268"/>
      <c r="C22" s="268"/>
      <c r="D22" s="268"/>
      <c r="E22" s="40"/>
      <c r="F22" s="41"/>
      <c r="G22" s="51">
        <f>I2*E22</f>
        <v>0</v>
      </c>
      <c r="H22" s="42">
        <v>0</v>
      </c>
      <c r="I22" s="41"/>
      <c r="J22" s="43"/>
      <c r="K22" s="52" t="e">
        <f t="shared" si="0"/>
        <v>#DIV/0!</v>
      </c>
      <c r="L22" s="53" t="e">
        <f t="shared" si="1"/>
        <v>#DIV/0!</v>
      </c>
      <c r="M22" s="22"/>
      <c r="N22" s="262"/>
      <c r="O22" s="263"/>
      <c r="P22" s="263"/>
      <c r="Q22" s="263"/>
      <c r="R22" s="264"/>
      <c r="S22" s="12"/>
      <c r="T22" s="12"/>
      <c r="U22" s="12"/>
    </row>
    <row r="23" spans="1:21" ht="25.5" customHeight="1" thickBot="1">
      <c r="A23" s="291" t="s">
        <v>29</v>
      </c>
      <c r="B23" s="292"/>
      <c r="C23" s="292"/>
      <c r="D23" s="293"/>
      <c r="E23" s="296" t="s">
        <v>7</v>
      </c>
      <c r="F23" s="297"/>
      <c r="G23" s="297"/>
      <c r="H23" s="297"/>
      <c r="I23" s="297"/>
      <c r="J23" s="297"/>
      <c r="K23" s="297"/>
      <c r="L23" s="54" t="e">
        <f>ROUNDUP(SUM(L5:L22),5)</f>
        <v>#DIV/0!</v>
      </c>
      <c r="M23" s="18"/>
      <c r="N23" s="262"/>
      <c r="O23" s="263"/>
      <c r="P23" s="263"/>
      <c r="Q23" s="263"/>
      <c r="R23" s="264"/>
      <c r="S23" s="12"/>
      <c r="T23" s="12"/>
      <c r="U23" s="12"/>
    </row>
    <row r="24" spans="1:21" ht="20.25" customHeight="1">
      <c r="A24" s="9" t="s">
        <v>14</v>
      </c>
      <c r="B24" s="9" t="s">
        <v>15</v>
      </c>
      <c r="C24" s="289" t="s">
        <v>16</v>
      </c>
      <c r="D24" s="290"/>
      <c r="E24" s="21"/>
      <c r="F24" s="22"/>
      <c r="G24" s="22"/>
      <c r="H24" s="18" t="s">
        <v>9</v>
      </c>
      <c r="I24" s="18"/>
      <c r="J24" s="18"/>
      <c r="K24" s="18"/>
      <c r="L24" s="55" t="e">
        <f>ROUND(L23*10/100,5)</f>
        <v>#DIV/0!</v>
      </c>
      <c r="M24" s="18"/>
      <c r="N24" s="262"/>
      <c r="O24" s="263"/>
      <c r="P24" s="263"/>
      <c r="Q24" s="263"/>
      <c r="R24" s="264"/>
      <c r="S24" s="12"/>
      <c r="T24" s="12"/>
      <c r="U24" s="12"/>
    </row>
    <row r="25" spans="1:21" ht="22.5" customHeight="1" thickBot="1">
      <c r="A25" s="10"/>
      <c r="B25" s="10"/>
      <c r="C25" s="286"/>
      <c r="D25" s="273"/>
      <c r="E25" s="23"/>
      <c r="F25" s="24"/>
      <c r="G25" s="24"/>
      <c r="H25" s="25" t="s">
        <v>6</v>
      </c>
      <c r="I25" s="25"/>
      <c r="J25" s="25"/>
      <c r="K25" s="25"/>
      <c r="L25" s="56" t="e">
        <f>L23+L24</f>
        <v>#DIV/0!</v>
      </c>
      <c r="M25" s="18"/>
      <c r="N25" s="274"/>
      <c r="O25" s="275"/>
      <c r="P25" s="275"/>
      <c r="Q25" s="275"/>
      <c r="R25" s="276"/>
      <c r="S25" s="12"/>
      <c r="T25" s="12"/>
      <c r="U25" s="12"/>
    </row>
    <row r="26" spans="5:21" ht="7.5" customHeight="1" thickBot="1">
      <c r="E26" s="255"/>
      <c r="F26" s="255"/>
      <c r="G26" s="2"/>
      <c r="H26" s="2"/>
      <c r="I26" s="2"/>
      <c r="J26" s="4"/>
      <c r="K26" s="4"/>
      <c r="L26" s="4"/>
      <c r="M26" s="14"/>
      <c r="N26" s="265" t="s">
        <v>26</v>
      </c>
      <c r="O26" s="265"/>
      <c r="P26" s="16"/>
      <c r="Q26" s="16"/>
      <c r="R26" s="17"/>
      <c r="S26" s="1"/>
      <c r="T26" s="1"/>
      <c r="U26" s="1"/>
    </row>
    <row r="27" spans="1:21" ht="20.25" customHeight="1">
      <c r="A27" s="287" t="s">
        <v>5</v>
      </c>
      <c r="B27" s="277"/>
      <c r="C27" s="277"/>
      <c r="D27" s="26"/>
      <c r="E27" s="277"/>
      <c r="F27" s="278"/>
      <c r="G27" s="16"/>
      <c r="H27" s="20"/>
      <c r="I27" s="16"/>
      <c r="J27" s="15"/>
      <c r="K27" s="15"/>
      <c r="L27" s="15"/>
      <c r="M27" s="37"/>
      <c r="N27" s="266"/>
      <c r="O27" s="266"/>
      <c r="P27" s="18"/>
      <c r="Q27" s="18"/>
      <c r="R27" s="19"/>
      <c r="S27" s="6"/>
      <c r="T27" s="6"/>
      <c r="U27" s="6"/>
    </row>
    <row r="28" spans="1:21" ht="37.5" customHeight="1">
      <c r="A28" s="27" t="s">
        <v>19</v>
      </c>
      <c r="B28" s="28" t="s">
        <v>20</v>
      </c>
      <c r="C28" s="29" t="s">
        <v>21</v>
      </c>
      <c r="D28" s="30" t="s">
        <v>22</v>
      </c>
      <c r="E28" s="298" t="s">
        <v>8</v>
      </c>
      <c r="F28" s="299"/>
      <c r="G28" s="36"/>
      <c r="H28" s="34"/>
      <c r="I28" s="33" t="s">
        <v>28</v>
      </c>
      <c r="J28" s="33" t="s">
        <v>23</v>
      </c>
      <c r="K28" s="288" t="s">
        <v>24</v>
      </c>
      <c r="L28" s="288"/>
      <c r="M28" s="38"/>
      <c r="N28" s="269"/>
      <c r="O28" s="270"/>
      <c r="P28" s="270"/>
      <c r="Q28" s="270"/>
      <c r="R28" s="271"/>
      <c r="S28" s="6"/>
      <c r="T28" s="6"/>
      <c r="U28" s="6"/>
    </row>
    <row r="29" spans="1:18" ht="19.5" customHeight="1" thickBot="1">
      <c r="A29" s="31">
        <v>1</v>
      </c>
      <c r="B29" s="32"/>
      <c r="C29" s="57" t="e">
        <f>L25</f>
        <v>#DIV/0!</v>
      </c>
      <c r="D29" s="58">
        <v>0</v>
      </c>
      <c r="E29" s="279" t="e">
        <f>C29+D29</f>
        <v>#DIV/0!</v>
      </c>
      <c r="F29" s="280"/>
      <c r="G29" s="50"/>
      <c r="H29" s="35"/>
      <c r="I29" s="59" t="e">
        <f>E29/J29</f>
        <v>#DIV/0!</v>
      </c>
      <c r="J29" s="60">
        <v>0.3</v>
      </c>
      <c r="K29" s="294">
        <f ca="1">NOW()</f>
        <v>41121.30702407407</v>
      </c>
      <c r="L29" s="295"/>
      <c r="M29" s="39"/>
      <c r="N29" s="272"/>
      <c r="O29" s="272"/>
      <c r="P29" s="272"/>
      <c r="Q29" s="272"/>
      <c r="R29" s="273"/>
    </row>
  </sheetData>
  <sheetProtection formatColumns="0"/>
  <mergeCells count="58">
    <mergeCell ref="N15:R15"/>
    <mergeCell ref="A11:D11"/>
    <mergeCell ref="A8:D8"/>
    <mergeCell ref="N13:R13"/>
    <mergeCell ref="N14:R14"/>
    <mergeCell ref="N7:R7"/>
    <mergeCell ref="N8:R8"/>
    <mergeCell ref="N9:R9"/>
    <mergeCell ref="N10:R10"/>
    <mergeCell ref="N11:R11"/>
    <mergeCell ref="N12:R12"/>
    <mergeCell ref="A20:D20"/>
    <mergeCell ref="A21:D21"/>
    <mergeCell ref="A22:D22"/>
    <mergeCell ref="A17:D17"/>
    <mergeCell ref="A4:D4"/>
    <mergeCell ref="A12:D12"/>
    <mergeCell ref="A13:D13"/>
    <mergeCell ref="A14:D14"/>
    <mergeCell ref="A15:D15"/>
    <mergeCell ref="A27:C27"/>
    <mergeCell ref="K28:L28"/>
    <mergeCell ref="C24:D24"/>
    <mergeCell ref="A23:D23"/>
    <mergeCell ref="K29:L29"/>
    <mergeCell ref="E23:K23"/>
    <mergeCell ref="E28:F28"/>
    <mergeCell ref="E26:F26"/>
    <mergeCell ref="A16:D16"/>
    <mergeCell ref="A2:B2"/>
    <mergeCell ref="C2:F2"/>
    <mergeCell ref="A6:D6"/>
    <mergeCell ref="A7:D7"/>
    <mergeCell ref="C25:D25"/>
    <mergeCell ref="A18:D18"/>
    <mergeCell ref="A10:D10"/>
    <mergeCell ref="A9:D9"/>
    <mergeCell ref="A5:D5"/>
    <mergeCell ref="A19:D19"/>
    <mergeCell ref="N28:R29"/>
    <mergeCell ref="N22:R22"/>
    <mergeCell ref="N23:R23"/>
    <mergeCell ref="N24:R24"/>
    <mergeCell ref="N25:R25"/>
    <mergeCell ref="N20:R20"/>
    <mergeCell ref="N21:R21"/>
    <mergeCell ref="E27:F27"/>
    <mergeCell ref="E29:F29"/>
    <mergeCell ref="A1:O1"/>
    <mergeCell ref="O2:R2"/>
    <mergeCell ref="N4:R4"/>
    <mergeCell ref="N5:R5"/>
    <mergeCell ref="N6:R6"/>
    <mergeCell ref="N26:O27"/>
    <mergeCell ref="N16:R16"/>
    <mergeCell ref="N17:R17"/>
    <mergeCell ref="N18:R18"/>
    <mergeCell ref="N19:R19"/>
  </mergeCells>
  <printOptions gridLines="1"/>
  <pageMargins left="0" right="0" top="0.75" bottom="0" header="0.25" footer="0.5"/>
  <pageSetup horizontalDpi="600" verticalDpi="600" orientation="landscape" scale="88" r:id="rId1"/>
</worksheet>
</file>

<file path=xl/worksheets/sheet10.xml><?xml version="1.0" encoding="utf-8"?>
<worksheet xmlns="http://schemas.openxmlformats.org/spreadsheetml/2006/main" xmlns:r="http://schemas.openxmlformats.org/officeDocument/2006/relationships">
  <dimension ref="A1:AH30"/>
  <sheetViews>
    <sheetView zoomScalePageLayoutView="0" workbookViewId="0" topLeftCell="J1">
      <selection activeCell="M1" sqref="M1"/>
    </sheetView>
  </sheetViews>
  <sheetFormatPr defaultColWidth="9.140625" defaultRowHeight="12.75"/>
  <cols>
    <col min="1" max="1" width="9.8515625" style="87" customWidth="1"/>
    <col min="2" max="3" width="9.140625" style="87" customWidth="1"/>
    <col min="4" max="4" width="9.8515625" style="87" customWidth="1"/>
    <col min="5" max="5" width="9.140625" style="87" customWidth="1"/>
    <col min="6" max="6" width="14.421875" style="87" customWidth="1"/>
    <col min="7" max="7" width="4.8515625" style="87" customWidth="1"/>
    <col min="8" max="8" width="8.57421875" style="87" customWidth="1"/>
    <col min="9" max="9" width="9.8515625" style="87" customWidth="1"/>
    <col min="10" max="10" width="8.57421875" style="87" customWidth="1"/>
    <col min="11" max="12" width="13.7109375" style="87" customWidth="1"/>
    <col min="13" max="13" width="32.57421875" style="87" customWidth="1"/>
    <col min="14" max="16" width="9.140625" style="87" customWidth="1"/>
    <col min="17" max="17" width="6.140625" style="87" customWidth="1"/>
    <col min="18" max="18" width="8.57421875" style="87" customWidth="1"/>
    <col min="19" max="19" width="7.7109375" style="87" customWidth="1"/>
    <col min="20" max="20" width="10.421875" style="87" customWidth="1"/>
    <col min="21" max="22" width="8.8515625" style="87" customWidth="1"/>
    <col min="23" max="23" width="9.8515625" style="87" customWidth="1"/>
    <col min="24" max="24" width="12.28125" style="87" customWidth="1"/>
    <col min="25" max="25" width="5.421875" style="87" customWidth="1"/>
    <col min="26" max="26" width="10.28125" style="87" customWidth="1"/>
    <col min="27" max="27" width="8.140625" style="87" customWidth="1"/>
    <col min="28" max="28" width="8.57421875" style="87" customWidth="1"/>
    <col min="29" max="29" width="11.57421875" style="87" customWidth="1"/>
    <col min="30" max="32" width="9.00390625" style="87" customWidth="1"/>
    <col min="33" max="16384" width="9.140625" style="87" customWidth="1"/>
  </cols>
  <sheetData>
    <row r="1" spans="1:34" ht="21">
      <c r="A1" s="428" t="s">
        <v>43</v>
      </c>
      <c r="B1" s="428"/>
      <c r="C1" s="428"/>
      <c r="D1" s="428"/>
      <c r="E1" s="428"/>
      <c r="F1" s="428"/>
      <c r="G1" s="428"/>
      <c r="H1" s="428"/>
      <c r="I1" s="428"/>
      <c r="J1" s="428"/>
      <c r="K1" s="428"/>
      <c r="L1" s="229"/>
      <c r="M1" s="251" t="s">
        <v>629</v>
      </c>
      <c r="N1" s="387" t="s">
        <v>56</v>
      </c>
      <c r="O1" s="388"/>
      <c r="P1" s="388"/>
      <c r="Q1" s="388"/>
      <c r="R1" s="388"/>
      <c r="S1" s="388"/>
      <c r="T1" s="388"/>
      <c r="U1" s="388"/>
      <c r="V1" s="388"/>
      <c r="W1" s="388"/>
      <c r="X1" s="388"/>
      <c r="Y1" s="388"/>
      <c r="Z1" s="388"/>
      <c r="AA1" s="388"/>
      <c r="AB1" s="388"/>
      <c r="AC1" s="388"/>
      <c r="AD1" s="214"/>
      <c r="AE1" s="214"/>
      <c r="AF1" s="214"/>
      <c r="AG1" s="151"/>
      <c r="AH1" s="151"/>
    </row>
    <row r="2" spans="1:34" ht="47.25" customHeight="1" thickBot="1">
      <c r="A2" s="370" t="s">
        <v>44</v>
      </c>
      <c r="B2" s="370"/>
      <c r="C2" s="389" t="s">
        <v>223</v>
      </c>
      <c r="D2" s="389"/>
      <c r="E2" s="389"/>
      <c r="F2" s="389"/>
      <c r="G2" s="389"/>
      <c r="H2" s="88" t="s">
        <v>55</v>
      </c>
      <c r="I2" s="89">
        <v>100</v>
      </c>
      <c r="J2" s="88" t="s">
        <v>48</v>
      </c>
      <c r="K2" s="152">
        <v>3</v>
      </c>
      <c r="L2" s="90" t="s">
        <v>85</v>
      </c>
      <c r="M2" s="91"/>
      <c r="N2" s="390" t="s">
        <v>17</v>
      </c>
      <c r="O2" s="390"/>
      <c r="P2" s="391" t="str">
        <f>C2</f>
        <v>Chef's Choice Vegetables</v>
      </c>
      <c r="Q2" s="391"/>
      <c r="R2" s="391"/>
      <c r="S2" s="391"/>
      <c r="T2" s="392"/>
      <c r="U2" s="149"/>
      <c r="V2" s="149"/>
      <c r="W2" s="88" t="s">
        <v>55</v>
      </c>
      <c r="X2" s="93">
        <f>I2</f>
        <v>100</v>
      </c>
      <c r="Y2" s="112"/>
      <c r="Z2" s="94" t="s">
        <v>53</v>
      </c>
      <c r="AA2" s="95">
        <f>K2</f>
        <v>3</v>
      </c>
      <c r="AB2" s="159" t="s">
        <v>85</v>
      </c>
      <c r="AC2" s="155"/>
      <c r="AD2" s="156"/>
      <c r="AE2" s="156"/>
      <c r="AF2" s="156"/>
      <c r="AG2" s="155"/>
      <c r="AH2" s="155"/>
    </row>
    <row r="3" spans="1:34" ht="19.5" customHeight="1">
      <c r="A3" s="216"/>
      <c r="B3" s="370"/>
      <c r="C3" s="423"/>
      <c r="D3" s="423"/>
      <c r="E3" s="423"/>
      <c r="F3" s="423"/>
      <c r="G3" s="423"/>
      <c r="H3" s="157"/>
      <c r="I3" s="214"/>
      <c r="J3" s="88"/>
      <c r="K3" s="95"/>
      <c r="L3" s="158"/>
      <c r="M3" s="92"/>
      <c r="N3" s="88"/>
      <c r="O3" s="88"/>
      <c r="P3" s="422">
        <f>C3</f>
        <v>0</v>
      </c>
      <c r="Q3" s="423"/>
      <c r="R3" s="423"/>
      <c r="S3" s="423"/>
      <c r="T3" s="423"/>
      <c r="U3" s="423"/>
      <c r="V3" s="423"/>
      <c r="W3" s="88"/>
      <c r="X3" s="112">
        <f>I3</f>
        <v>0</v>
      </c>
      <c r="Y3" s="112"/>
      <c r="Z3" s="94"/>
      <c r="AA3" s="95"/>
      <c r="AB3" s="159"/>
      <c r="AC3" s="155"/>
      <c r="AD3" s="156"/>
      <c r="AE3" s="156"/>
      <c r="AF3" s="156"/>
      <c r="AG3" s="155"/>
      <c r="AH3" s="155"/>
    </row>
    <row r="4" spans="2:34" ht="15" customHeight="1" thickBot="1">
      <c r="B4" s="410"/>
      <c r="C4" s="410"/>
      <c r="D4" s="410"/>
      <c r="E4" s="410"/>
      <c r="F4" s="410"/>
      <c r="G4" s="410"/>
      <c r="H4" s="160"/>
      <c r="I4" s="160"/>
      <c r="N4" s="161"/>
      <c r="O4" s="161"/>
      <c r="P4" s="410"/>
      <c r="Q4" s="410"/>
      <c r="R4" s="410"/>
      <c r="S4" s="410"/>
      <c r="T4" s="410"/>
      <c r="U4" s="410"/>
      <c r="V4" s="410"/>
      <c r="W4" s="214"/>
      <c r="X4" s="155"/>
      <c r="Y4" s="155"/>
      <c r="Z4" s="155"/>
      <c r="AA4" s="155"/>
      <c r="AB4" s="155"/>
      <c r="AC4" s="155"/>
      <c r="AD4" s="162"/>
      <c r="AE4" s="162"/>
      <c r="AF4" s="162"/>
      <c r="AG4" s="155"/>
      <c r="AH4" s="155"/>
    </row>
    <row r="5" spans="1:32" ht="45.75" customHeight="1" thickBot="1">
      <c r="A5" s="381" t="s">
        <v>1</v>
      </c>
      <c r="B5" s="396"/>
      <c r="C5" s="396"/>
      <c r="D5" s="397"/>
      <c r="E5" s="420" t="s">
        <v>54</v>
      </c>
      <c r="F5" s="421"/>
      <c r="G5" s="420" t="s">
        <v>32</v>
      </c>
      <c r="H5" s="427"/>
      <c r="I5" s="427"/>
      <c r="J5" s="427"/>
      <c r="K5" s="427"/>
      <c r="L5" s="427"/>
      <c r="M5" s="421"/>
      <c r="N5" s="425" t="s">
        <v>1</v>
      </c>
      <c r="O5" s="426"/>
      <c r="P5" s="426"/>
      <c r="Q5" s="426"/>
      <c r="R5" s="163" t="s">
        <v>31</v>
      </c>
      <c r="S5" s="223" t="s">
        <v>2</v>
      </c>
      <c r="T5" s="164" t="s">
        <v>51</v>
      </c>
      <c r="U5" s="163" t="s">
        <v>30</v>
      </c>
      <c r="V5" s="163" t="s">
        <v>49</v>
      </c>
      <c r="W5" s="163" t="s">
        <v>58</v>
      </c>
      <c r="X5" s="362" t="s">
        <v>79</v>
      </c>
      <c r="Y5" s="362"/>
      <c r="Z5" s="163" t="s">
        <v>50</v>
      </c>
      <c r="AA5" s="164" t="s">
        <v>13</v>
      </c>
      <c r="AB5" s="164" t="s">
        <v>129</v>
      </c>
      <c r="AC5" s="165" t="s">
        <v>130</v>
      </c>
      <c r="AD5" s="214"/>
      <c r="AE5" s="214"/>
      <c r="AF5" s="214"/>
    </row>
    <row r="6" spans="1:32" ht="18.75" customHeight="1">
      <c r="A6" s="363" t="s">
        <v>224</v>
      </c>
      <c r="B6" s="364"/>
      <c r="C6" s="364"/>
      <c r="D6" s="365"/>
      <c r="E6" s="366" t="s">
        <v>225</v>
      </c>
      <c r="F6" s="367"/>
      <c r="G6" s="98">
        <v>1</v>
      </c>
      <c r="H6" s="364" t="s">
        <v>226</v>
      </c>
      <c r="I6" s="364"/>
      <c r="J6" s="364"/>
      <c r="K6" s="364"/>
      <c r="L6" s="364"/>
      <c r="M6" s="367"/>
      <c r="N6" s="394" t="str">
        <f aca="true" t="shared" si="0" ref="N6:N21">A6</f>
        <v>California Mixed Vegetables, Frozen</v>
      </c>
      <c r="O6" s="395"/>
      <c r="P6" s="395"/>
      <c r="Q6" s="395"/>
      <c r="R6" s="166">
        <v>0.2</v>
      </c>
      <c r="S6" s="167" t="s">
        <v>61</v>
      </c>
      <c r="T6" s="168">
        <f>R6*X2</f>
        <v>20</v>
      </c>
      <c r="U6" s="184">
        <f>(X2*R6)/AA6</f>
        <v>20</v>
      </c>
      <c r="V6" s="170" t="s">
        <v>61</v>
      </c>
      <c r="W6" s="171">
        <v>0.94</v>
      </c>
      <c r="X6" s="181">
        <f>U6/1</f>
        <v>20</v>
      </c>
      <c r="Y6" s="181"/>
      <c r="Z6" s="173">
        <f>W6*X6</f>
        <v>18.799999999999997</v>
      </c>
      <c r="AA6" s="174">
        <v>1</v>
      </c>
      <c r="AB6" s="175">
        <f>Z6/X2</f>
        <v>0.18799999999999997</v>
      </c>
      <c r="AC6" s="176">
        <f>Z6</f>
        <v>18.799999999999997</v>
      </c>
      <c r="AD6" s="177"/>
      <c r="AE6" s="177"/>
      <c r="AF6" s="177"/>
    </row>
    <row r="7" spans="1:32" ht="18.75" customHeight="1">
      <c r="A7" s="351"/>
      <c r="B7" s="352"/>
      <c r="C7" s="352"/>
      <c r="D7" s="353"/>
      <c r="E7" s="356"/>
      <c r="F7" s="355"/>
      <c r="G7" s="98"/>
      <c r="H7" s="352" t="s">
        <v>227</v>
      </c>
      <c r="I7" s="352"/>
      <c r="J7" s="352"/>
      <c r="K7" s="352"/>
      <c r="L7" s="352"/>
      <c r="M7" s="355"/>
      <c r="N7" s="394">
        <f t="shared" si="0"/>
        <v>0</v>
      </c>
      <c r="O7" s="395"/>
      <c r="P7" s="395"/>
      <c r="Q7" s="395"/>
      <c r="R7" s="178"/>
      <c r="S7" s="167"/>
      <c r="T7" s="181">
        <f>X2*R7</f>
        <v>0</v>
      </c>
      <c r="U7" s="180">
        <f>(X2*R7)/AA7</f>
        <v>0</v>
      </c>
      <c r="V7" s="170"/>
      <c r="W7" s="171">
        <v>0</v>
      </c>
      <c r="X7" s="181">
        <f>U7/1</f>
        <v>0</v>
      </c>
      <c r="Y7" s="181"/>
      <c r="Z7" s="173">
        <f>W7*X7</f>
        <v>0</v>
      </c>
      <c r="AA7" s="179">
        <v>1</v>
      </c>
      <c r="AB7" s="175"/>
      <c r="AC7" s="176">
        <f>ROUND(U7*AB7,5)</f>
        <v>0</v>
      </c>
      <c r="AD7" s="177"/>
      <c r="AE7" s="177"/>
      <c r="AF7" s="177"/>
    </row>
    <row r="8" spans="1:32" ht="18.75" customHeight="1">
      <c r="A8" s="351"/>
      <c r="B8" s="352"/>
      <c r="C8" s="352"/>
      <c r="D8" s="353"/>
      <c r="E8" s="354"/>
      <c r="F8" s="355"/>
      <c r="G8" s="98"/>
      <c r="H8" s="352" t="s">
        <v>228</v>
      </c>
      <c r="I8" s="352"/>
      <c r="J8" s="352"/>
      <c r="K8" s="352"/>
      <c r="L8" s="352"/>
      <c r="M8" s="355"/>
      <c r="N8" s="394">
        <f>A8</f>
        <v>0</v>
      </c>
      <c r="O8" s="395"/>
      <c r="P8" s="395"/>
      <c r="Q8" s="395"/>
      <c r="R8" s="178"/>
      <c r="S8" s="167"/>
      <c r="T8" s="168"/>
      <c r="U8" s="180"/>
      <c r="V8" s="170"/>
      <c r="W8" s="171"/>
      <c r="X8" s="181"/>
      <c r="Y8" s="181"/>
      <c r="Z8" s="173"/>
      <c r="AA8" s="179"/>
      <c r="AB8" s="175"/>
      <c r="AC8" s="182"/>
      <c r="AD8" s="177"/>
      <c r="AE8" s="177"/>
      <c r="AF8" s="177"/>
    </row>
    <row r="9" spans="1:32" ht="18.75" customHeight="1">
      <c r="A9" s="351"/>
      <c r="B9" s="352"/>
      <c r="C9" s="352"/>
      <c r="D9" s="353"/>
      <c r="E9" s="356"/>
      <c r="F9" s="355"/>
      <c r="G9" s="98"/>
      <c r="H9" s="352" t="s">
        <v>229</v>
      </c>
      <c r="I9" s="352"/>
      <c r="J9" s="352"/>
      <c r="K9" s="352"/>
      <c r="L9" s="352"/>
      <c r="M9" s="355"/>
      <c r="N9" s="394">
        <f t="shared" si="0"/>
        <v>0</v>
      </c>
      <c r="O9" s="395"/>
      <c r="P9" s="395"/>
      <c r="Q9" s="395"/>
      <c r="R9" s="178"/>
      <c r="S9" s="167"/>
      <c r="T9" s="168"/>
      <c r="U9" s="180"/>
      <c r="V9" s="170"/>
      <c r="W9" s="171"/>
      <c r="X9" s="181"/>
      <c r="Y9" s="181"/>
      <c r="Z9" s="173"/>
      <c r="AA9" s="179"/>
      <c r="AB9" s="175"/>
      <c r="AC9" s="182"/>
      <c r="AD9" s="177"/>
      <c r="AE9" s="177"/>
      <c r="AF9" s="177"/>
    </row>
    <row r="10" spans="1:32" ht="18.75" customHeight="1">
      <c r="A10" s="351"/>
      <c r="B10" s="352"/>
      <c r="C10" s="352"/>
      <c r="D10" s="353"/>
      <c r="E10" s="356"/>
      <c r="F10" s="355"/>
      <c r="G10" s="98"/>
      <c r="H10" s="352" t="s">
        <v>230</v>
      </c>
      <c r="I10" s="352"/>
      <c r="J10" s="352"/>
      <c r="K10" s="352"/>
      <c r="L10" s="352"/>
      <c r="M10" s="355"/>
      <c r="N10" s="394">
        <f t="shared" si="0"/>
        <v>0</v>
      </c>
      <c r="O10" s="395"/>
      <c r="P10" s="395"/>
      <c r="Q10" s="395"/>
      <c r="R10" s="183"/>
      <c r="S10" s="167"/>
      <c r="T10" s="168"/>
      <c r="U10" s="180"/>
      <c r="V10" s="170"/>
      <c r="W10" s="171"/>
      <c r="X10" s="181"/>
      <c r="Y10" s="181"/>
      <c r="Z10" s="173"/>
      <c r="AA10" s="179"/>
      <c r="AB10" s="175"/>
      <c r="AC10" s="182"/>
      <c r="AD10" s="177"/>
      <c r="AE10" s="177"/>
      <c r="AF10" s="177"/>
    </row>
    <row r="11" spans="1:32" ht="18.75" customHeight="1">
      <c r="A11" s="351"/>
      <c r="B11" s="352"/>
      <c r="C11" s="352"/>
      <c r="D11" s="353"/>
      <c r="E11" s="356"/>
      <c r="F11" s="355"/>
      <c r="G11" s="98"/>
      <c r="H11" s="352"/>
      <c r="I11" s="352"/>
      <c r="J11" s="352"/>
      <c r="K11" s="352"/>
      <c r="L11" s="352"/>
      <c r="M11" s="355"/>
      <c r="N11" s="393">
        <f t="shared" si="0"/>
        <v>0</v>
      </c>
      <c r="O11" s="359"/>
      <c r="P11" s="359"/>
      <c r="Q11" s="359"/>
      <c r="R11" s="178"/>
      <c r="S11" s="167"/>
      <c r="T11" s="168"/>
      <c r="U11" s="184"/>
      <c r="V11" s="170"/>
      <c r="W11" s="171"/>
      <c r="X11" s="181"/>
      <c r="Y11" s="181"/>
      <c r="Z11" s="173"/>
      <c r="AA11" s="179"/>
      <c r="AB11" s="175"/>
      <c r="AC11" s="176"/>
      <c r="AD11" s="177"/>
      <c r="AE11" s="177"/>
      <c r="AF11" s="177"/>
    </row>
    <row r="12" spans="1:32" ht="18.75" customHeight="1">
      <c r="A12" s="351"/>
      <c r="B12" s="352"/>
      <c r="C12" s="352"/>
      <c r="D12" s="353"/>
      <c r="E12" s="356"/>
      <c r="F12" s="355"/>
      <c r="G12" s="98"/>
      <c r="H12" s="352"/>
      <c r="I12" s="352"/>
      <c r="J12" s="352"/>
      <c r="K12" s="352"/>
      <c r="L12" s="352"/>
      <c r="M12" s="355"/>
      <c r="N12" s="351">
        <f>A12</f>
        <v>0</v>
      </c>
      <c r="O12" s="357"/>
      <c r="P12" s="357"/>
      <c r="Q12" s="357"/>
      <c r="R12" s="178"/>
      <c r="S12" s="167"/>
      <c r="T12" s="168"/>
      <c r="U12" s="180"/>
      <c r="V12" s="170"/>
      <c r="W12" s="171"/>
      <c r="X12" s="181"/>
      <c r="Y12" s="181"/>
      <c r="Z12" s="173"/>
      <c r="AA12" s="179"/>
      <c r="AB12" s="175"/>
      <c r="AC12" s="182"/>
      <c r="AD12" s="177"/>
      <c r="AE12" s="177"/>
      <c r="AF12" s="177"/>
    </row>
    <row r="13" spans="1:32" ht="18.75" customHeight="1">
      <c r="A13" s="351"/>
      <c r="B13" s="352"/>
      <c r="C13" s="352"/>
      <c r="D13" s="353"/>
      <c r="E13" s="354"/>
      <c r="F13" s="355"/>
      <c r="G13" s="98"/>
      <c r="H13" s="352"/>
      <c r="I13" s="352"/>
      <c r="J13" s="352"/>
      <c r="K13" s="352"/>
      <c r="L13" s="352"/>
      <c r="M13" s="355"/>
      <c r="N13" s="394">
        <f t="shared" si="0"/>
        <v>0</v>
      </c>
      <c r="O13" s="395"/>
      <c r="P13" s="395"/>
      <c r="Q13" s="395"/>
      <c r="R13" s="178"/>
      <c r="S13" s="167"/>
      <c r="T13" s="168"/>
      <c r="U13" s="180"/>
      <c r="V13" s="170"/>
      <c r="W13" s="171"/>
      <c r="X13" s="181"/>
      <c r="Y13" s="181"/>
      <c r="Z13" s="173"/>
      <c r="AA13" s="179"/>
      <c r="AB13" s="175"/>
      <c r="AC13" s="182"/>
      <c r="AD13" s="177"/>
      <c r="AE13" s="177"/>
      <c r="AF13" s="177"/>
    </row>
    <row r="14" spans="1:32" ht="18.75" customHeight="1">
      <c r="A14" s="351"/>
      <c r="B14" s="352"/>
      <c r="C14" s="352"/>
      <c r="D14" s="353"/>
      <c r="E14" s="354"/>
      <c r="F14" s="355"/>
      <c r="G14" s="98"/>
      <c r="H14" s="352"/>
      <c r="I14" s="352"/>
      <c r="J14" s="352"/>
      <c r="K14" s="352"/>
      <c r="L14" s="352"/>
      <c r="M14" s="355"/>
      <c r="N14" s="394">
        <f t="shared" si="0"/>
        <v>0</v>
      </c>
      <c r="O14" s="395"/>
      <c r="P14" s="395"/>
      <c r="Q14" s="395"/>
      <c r="R14" s="178"/>
      <c r="S14" s="167"/>
      <c r="T14" s="168"/>
      <c r="U14" s="180"/>
      <c r="V14" s="170"/>
      <c r="W14" s="171"/>
      <c r="X14" s="181"/>
      <c r="Y14" s="181"/>
      <c r="Z14" s="173"/>
      <c r="AA14" s="179"/>
      <c r="AB14" s="175"/>
      <c r="AC14" s="182"/>
      <c r="AD14" s="177"/>
      <c r="AE14" s="177"/>
      <c r="AF14" s="177"/>
    </row>
    <row r="15" spans="1:32" ht="18.75" customHeight="1">
      <c r="A15" s="351"/>
      <c r="B15" s="352"/>
      <c r="C15" s="352"/>
      <c r="D15" s="353"/>
      <c r="E15" s="354"/>
      <c r="F15" s="355"/>
      <c r="G15" s="98"/>
      <c r="H15" s="352"/>
      <c r="I15" s="352"/>
      <c r="J15" s="352"/>
      <c r="K15" s="352"/>
      <c r="L15" s="352"/>
      <c r="M15" s="355"/>
      <c r="N15" s="394">
        <f t="shared" si="0"/>
        <v>0</v>
      </c>
      <c r="O15" s="395"/>
      <c r="P15" s="395"/>
      <c r="Q15" s="395"/>
      <c r="R15" s="178"/>
      <c r="S15" s="167"/>
      <c r="T15" s="168"/>
      <c r="U15" s="184"/>
      <c r="V15" s="170"/>
      <c r="W15" s="171"/>
      <c r="X15" s="168"/>
      <c r="Y15" s="168"/>
      <c r="Z15" s="173"/>
      <c r="AA15" s="179"/>
      <c r="AB15" s="175"/>
      <c r="AC15" s="182"/>
      <c r="AD15" s="177"/>
      <c r="AE15" s="177"/>
      <c r="AF15" s="177"/>
    </row>
    <row r="16" spans="1:32" ht="18.75" customHeight="1">
      <c r="A16" s="351"/>
      <c r="B16" s="352"/>
      <c r="C16" s="352"/>
      <c r="D16" s="353"/>
      <c r="E16" s="354"/>
      <c r="F16" s="355"/>
      <c r="G16" s="98"/>
      <c r="H16" s="352"/>
      <c r="I16" s="352"/>
      <c r="J16" s="352"/>
      <c r="K16" s="352"/>
      <c r="L16" s="352"/>
      <c r="M16" s="355"/>
      <c r="N16" s="394">
        <f t="shared" si="0"/>
        <v>0</v>
      </c>
      <c r="O16" s="395"/>
      <c r="P16" s="395"/>
      <c r="Q16" s="395"/>
      <c r="R16" s="178"/>
      <c r="S16" s="167"/>
      <c r="T16" s="168"/>
      <c r="U16" s="184"/>
      <c r="V16" s="170"/>
      <c r="W16" s="171"/>
      <c r="X16" s="168"/>
      <c r="Y16" s="168"/>
      <c r="Z16" s="173"/>
      <c r="AA16" s="179"/>
      <c r="AB16" s="175"/>
      <c r="AC16" s="182"/>
      <c r="AD16" s="177"/>
      <c r="AE16" s="177"/>
      <c r="AF16" s="177"/>
    </row>
    <row r="17" spans="1:32" ht="18.75" customHeight="1">
      <c r="A17" s="351"/>
      <c r="B17" s="352"/>
      <c r="C17" s="352"/>
      <c r="D17" s="353"/>
      <c r="E17" s="354"/>
      <c r="F17" s="355"/>
      <c r="G17" s="98"/>
      <c r="H17" s="352"/>
      <c r="I17" s="352"/>
      <c r="J17" s="352"/>
      <c r="K17" s="352"/>
      <c r="L17" s="352"/>
      <c r="M17" s="355"/>
      <c r="N17" s="394">
        <f t="shared" si="0"/>
        <v>0</v>
      </c>
      <c r="O17" s="395"/>
      <c r="P17" s="395"/>
      <c r="Q17" s="395"/>
      <c r="R17" s="185"/>
      <c r="S17" s="167"/>
      <c r="T17" s="168"/>
      <c r="U17" s="184"/>
      <c r="V17" s="170"/>
      <c r="W17" s="171"/>
      <c r="X17" s="168"/>
      <c r="Y17" s="168"/>
      <c r="Z17" s="173"/>
      <c r="AA17" s="179"/>
      <c r="AB17" s="175"/>
      <c r="AC17" s="182"/>
      <c r="AD17" s="177"/>
      <c r="AE17" s="177"/>
      <c r="AF17" s="177"/>
    </row>
    <row r="18" spans="1:32" ht="18.75" customHeight="1">
      <c r="A18" s="351"/>
      <c r="B18" s="352"/>
      <c r="C18" s="352"/>
      <c r="D18" s="353"/>
      <c r="E18" s="354"/>
      <c r="F18" s="355"/>
      <c r="G18" s="98"/>
      <c r="H18" s="352"/>
      <c r="I18" s="352"/>
      <c r="J18" s="352"/>
      <c r="K18" s="352"/>
      <c r="L18" s="352"/>
      <c r="M18" s="355"/>
      <c r="N18" s="394">
        <f t="shared" si="0"/>
        <v>0</v>
      </c>
      <c r="O18" s="395"/>
      <c r="P18" s="395"/>
      <c r="Q18" s="395"/>
      <c r="R18" s="185"/>
      <c r="S18" s="167"/>
      <c r="T18" s="168"/>
      <c r="U18" s="184"/>
      <c r="V18" s="170"/>
      <c r="W18" s="171"/>
      <c r="X18" s="168"/>
      <c r="Y18" s="168"/>
      <c r="Z18" s="173"/>
      <c r="AA18" s="179"/>
      <c r="AB18" s="175"/>
      <c r="AC18" s="182"/>
      <c r="AD18" s="177"/>
      <c r="AE18" s="177"/>
      <c r="AF18" s="177"/>
    </row>
    <row r="19" spans="1:32" ht="18.75" customHeight="1">
      <c r="A19" s="351"/>
      <c r="B19" s="352"/>
      <c r="C19" s="352"/>
      <c r="D19" s="353"/>
      <c r="E19" s="354"/>
      <c r="F19" s="355"/>
      <c r="G19" s="98"/>
      <c r="H19" s="352"/>
      <c r="I19" s="352"/>
      <c r="J19" s="352"/>
      <c r="K19" s="352"/>
      <c r="L19" s="352"/>
      <c r="M19" s="355"/>
      <c r="N19" s="394">
        <f t="shared" si="0"/>
        <v>0</v>
      </c>
      <c r="O19" s="395"/>
      <c r="P19" s="395"/>
      <c r="Q19" s="395"/>
      <c r="R19" s="185"/>
      <c r="S19" s="167"/>
      <c r="T19" s="168"/>
      <c r="U19" s="184"/>
      <c r="V19" s="170"/>
      <c r="W19" s="171"/>
      <c r="X19" s="168"/>
      <c r="Y19" s="168"/>
      <c r="Z19" s="173"/>
      <c r="AA19" s="179"/>
      <c r="AB19" s="175"/>
      <c r="AC19" s="182"/>
      <c r="AD19" s="177"/>
      <c r="AE19" s="177"/>
      <c r="AF19" s="177"/>
    </row>
    <row r="20" spans="1:32" ht="18.75" customHeight="1">
      <c r="A20" s="351"/>
      <c r="B20" s="352"/>
      <c r="C20" s="352"/>
      <c r="D20" s="353"/>
      <c r="E20" s="354"/>
      <c r="F20" s="355"/>
      <c r="G20" s="98"/>
      <c r="H20" s="352"/>
      <c r="I20" s="352"/>
      <c r="J20" s="352"/>
      <c r="K20" s="352"/>
      <c r="L20" s="352"/>
      <c r="M20" s="355"/>
      <c r="N20" s="394">
        <f t="shared" si="0"/>
        <v>0</v>
      </c>
      <c r="O20" s="395"/>
      <c r="P20" s="395"/>
      <c r="Q20" s="395"/>
      <c r="R20" s="185"/>
      <c r="S20" s="167"/>
      <c r="T20" s="168"/>
      <c r="U20" s="184"/>
      <c r="V20" s="170"/>
      <c r="W20" s="171"/>
      <c r="X20" s="168"/>
      <c r="Y20" s="168"/>
      <c r="Z20" s="173"/>
      <c r="AA20" s="179"/>
      <c r="AB20" s="175"/>
      <c r="AC20" s="182"/>
      <c r="AD20" s="177"/>
      <c r="AE20" s="177"/>
      <c r="AF20" s="177"/>
    </row>
    <row r="21" spans="1:32" ht="18.75" customHeight="1">
      <c r="A21" s="351"/>
      <c r="B21" s="352"/>
      <c r="C21" s="352"/>
      <c r="D21" s="353"/>
      <c r="E21" s="354"/>
      <c r="F21" s="355"/>
      <c r="G21" s="98"/>
      <c r="H21" s="352"/>
      <c r="I21" s="352"/>
      <c r="J21" s="352"/>
      <c r="K21" s="352"/>
      <c r="L21" s="352"/>
      <c r="M21" s="355"/>
      <c r="N21" s="394">
        <f t="shared" si="0"/>
        <v>0</v>
      </c>
      <c r="O21" s="395"/>
      <c r="P21" s="395"/>
      <c r="Q21" s="395"/>
      <c r="R21" s="185"/>
      <c r="S21" s="167"/>
      <c r="T21" s="168"/>
      <c r="U21" s="184"/>
      <c r="V21" s="170"/>
      <c r="W21" s="171"/>
      <c r="X21" s="168"/>
      <c r="Y21" s="168"/>
      <c r="Z21" s="173"/>
      <c r="AA21" s="179"/>
      <c r="AB21" s="175"/>
      <c r="AC21" s="182"/>
      <c r="AD21" s="177"/>
      <c r="AE21" s="177"/>
      <c r="AF21" s="177"/>
    </row>
    <row r="22" spans="1:32" ht="18.75" customHeight="1">
      <c r="A22" s="351"/>
      <c r="B22" s="352"/>
      <c r="C22" s="352"/>
      <c r="D22" s="353"/>
      <c r="E22" s="354"/>
      <c r="F22" s="355"/>
      <c r="G22" s="98"/>
      <c r="H22" s="352"/>
      <c r="I22" s="352"/>
      <c r="J22" s="352"/>
      <c r="K22" s="352"/>
      <c r="L22" s="352"/>
      <c r="M22" s="355"/>
      <c r="N22" s="394"/>
      <c r="O22" s="395"/>
      <c r="P22" s="395"/>
      <c r="Q22" s="395"/>
      <c r="R22" s="185"/>
      <c r="S22" s="167"/>
      <c r="T22" s="168"/>
      <c r="U22" s="184"/>
      <c r="V22" s="170"/>
      <c r="W22" s="171"/>
      <c r="X22" s="168"/>
      <c r="Y22" s="168"/>
      <c r="Z22" s="186"/>
      <c r="AA22" s="179"/>
      <c r="AB22" s="175"/>
      <c r="AC22" s="182"/>
      <c r="AD22" s="177"/>
      <c r="AE22" s="177"/>
      <c r="AF22" s="177"/>
    </row>
    <row r="23" spans="1:32" ht="18.75" customHeight="1" thickBot="1">
      <c r="A23" s="414"/>
      <c r="B23" s="402"/>
      <c r="C23" s="402"/>
      <c r="D23" s="415"/>
      <c r="E23" s="354"/>
      <c r="F23" s="355"/>
      <c r="G23" s="187"/>
      <c r="H23" s="402"/>
      <c r="I23" s="402"/>
      <c r="J23" s="402"/>
      <c r="K23" s="402"/>
      <c r="L23" s="402"/>
      <c r="M23" s="403"/>
      <c r="N23" s="394"/>
      <c r="O23" s="395"/>
      <c r="P23" s="395"/>
      <c r="Q23" s="395"/>
      <c r="R23" s="185"/>
      <c r="S23" s="167"/>
      <c r="T23" s="168"/>
      <c r="U23" s="184"/>
      <c r="V23" s="170"/>
      <c r="W23" s="171">
        <v>0</v>
      </c>
      <c r="X23" s="168"/>
      <c r="Y23" s="168"/>
      <c r="Z23" s="186"/>
      <c r="AA23" s="179"/>
      <c r="AB23" s="175"/>
      <c r="AC23" s="182">
        <f>ROUND(U23*AB23,5)</f>
        <v>0</v>
      </c>
      <c r="AD23" s="177"/>
      <c r="AE23" s="177"/>
      <c r="AF23" s="177"/>
    </row>
    <row r="24" spans="1:32" ht="25.5" customHeight="1" thickBot="1">
      <c r="A24" s="188"/>
      <c r="B24" s="217"/>
      <c r="C24" s="217"/>
      <c r="D24" s="217"/>
      <c r="E24" s="217"/>
      <c r="F24" s="217"/>
      <c r="G24" s="217"/>
      <c r="H24" s="217"/>
      <c r="I24" s="217"/>
      <c r="J24" s="217"/>
      <c r="K24" s="218"/>
      <c r="L24" s="131"/>
      <c r="M24" s="131"/>
      <c r="N24" s="416" t="s">
        <v>47</v>
      </c>
      <c r="O24" s="417"/>
      <c r="P24" s="417"/>
      <c r="Q24" s="418"/>
      <c r="R24" s="419" t="s">
        <v>7</v>
      </c>
      <c r="S24" s="418"/>
      <c r="T24" s="418"/>
      <c r="U24" s="418"/>
      <c r="V24" s="418"/>
      <c r="W24" s="418"/>
      <c r="X24" s="418"/>
      <c r="Y24" s="418"/>
      <c r="Z24" s="418"/>
      <c r="AA24" s="418"/>
      <c r="AB24" s="418"/>
      <c r="AC24" s="122">
        <f>ROUNDUP(SUM(AC6:AC23),5)</f>
        <v>18.8</v>
      </c>
      <c r="AD24" s="177"/>
      <c r="AE24" s="177"/>
      <c r="AF24" s="177"/>
    </row>
    <row r="25" spans="1:32" ht="20.25" customHeight="1">
      <c r="A25" s="398" t="s">
        <v>45</v>
      </c>
      <c r="B25" s="399"/>
      <c r="C25" s="399"/>
      <c r="D25" s="399"/>
      <c r="E25" s="399"/>
      <c r="F25" s="399"/>
      <c r="G25" s="399"/>
      <c r="H25" s="399"/>
      <c r="I25" s="399"/>
      <c r="J25" s="399"/>
      <c r="K25" s="400"/>
      <c r="L25" s="189"/>
      <c r="M25" s="189"/>
      <c r="N25" s="411"/>
      <c r="O25" s="412"/>
      <c r="P25" s="412"/>
      <c r="Q25" s="412"/>
      <c r="R25" s="190"/>
      <c r="S25" s="190"/>
      <c r="T25" s="190"/>
      <c r="U25" s="190"/>
      <c r="V25" s="190"/>
      <c r="W25" s="112" t="s">
        <v>9</v>
      </c>
      <c r="X25" s="112"/>
      <c r="Y25" s="112"/>
      <c r="Z25" s="112"/>
      <c r="AA25" s="112"/>
      <c r="AB25" s="112"/>
      <c r="AC25" s="125">
        <f>ROUND(AC24*10/100,5)</f>
        <v>1.88</v>
      </c>
      <c r="AD25" s="177"/>
      <c r="AE25" s="177"/>
      <c r="AF25" s="177"/>
    </row>
    <row r="26" spans="1:32" ht="22.5" customHeight="1" thickBot="1">
      <c r="A26" s="329" t="s">
        <v>42</v>
      </c>
      <c r="B26" s="404"/>
      <c r="C26" s="404"/>
      <c r="D26" s="404"/>
      <c r="E26" s="404"/>
      <c r="F26" s="219"/>
      <c r="G26" s="331" t="s">
        <v>46</v>
      </c>
      <c r="H26" s="331"/>
      <c r="I26" s="331" t="s">
        <v>231</v>
      </c>
      <c r="J26" s="404"/>
      <c r="K26" s="405"/>
      <c r="L26" s="219"/>
      <c r="M26" s="219"/>
      <c r="N26" s="145"/>
      <c r="O26" s="191"/>
      <c r="P26" s="410"/>
      <c r="Q26" s="410"/>
      <c r="R26" s="192"/>
      <c r="S26" s="192"/>
      <c r="T26" s="192"/>
      <c r="U26" s="192"/>
      <c r="V26" s="192"/>
      <c r="W26" s="93" t="s">
        <v>6</v>
      </c>
      <c r="X26" s="93"/>
      <c r="Y26" s="93"/>
      <c r="Z26" s="93"/>
      <c r="AA26" s="93"/>
      <c r="AB26" s="93"/>
      <c r="AC26" s="130">
        <f>AC24+AC25</f>
        <v>20.68</v>
      </c>
      <c r="AD26" s="177"/>
      <c r="AE26" s="177"/>
      <c r="AF26" s="177"/>
    </row>
    <row r="27" spans="18:32" ht="7.5" customHeight="1" thickBot="1">
      <c r="R27" s="319"/>
      <c r="S27" s="319"/>
      <c r="T27" s="214"/>
      <c r="U27" s="214"/>
      <c r="V27" s="214"/>
      <c r="W27" s="214"/>
      <c r="X27" s="214"/>
      <c r="Y27" s="214"/>
      <c r="Z27" s="214"/>
      <c r="AA27" s="88"/>
      <c r="AB27" s="88"/>
      <c r="AC27" s="88"/>
      <c r="AD27" s="151"/>
      <c r="AE27" s="151"/>
      <c r="AF27" s="151"/>
    </row>
    <row r="28" spans="1:32" ht="20.25" customHeight="1">
      <c r="A28" s="213" t="s">
        <v>35</v>
      </c>
      <c r="B28" s="313" t="s">
        <v>36</v>
      </c>
      <c r="C28" s="313"/>
      <c r="D28" s="65" t="s">
        <v>37</v>
      </c>
      <c r="E28" s="65" t="s">
        <v>38</v>
      </c>
      <c r="F28" s="65" t="s">
        <v>39</v>
      </c>
      <c r="G28" s="313" t="s">
        <v>40</v>
      </c>
      <c r="H28" s="313"/>
      <c r="I28" s="313" t="s">
        <v>41</v>
      </c>
      <c r="J28" s="313"/>
      <c r="K28" s="313" t="s">
        <v>52</v>
      </c>
      <c r="L28" s="313"/>
      <c r="M28" s="213" t="s">
        <v>125</v>
      </c>
      <c r="N28" s="413" t="s">
        <v>5</v>
      </c>
      <c r="O28" s="322"/>
      <c r="P28" s="322"/>
      <c r="Q28" s="131"/>
      <c r="R28" s="322"/>
      <c r="S28" s="323"/>
      <c r="T28" s="215"/>
      <c r="U28" s="215"/>
      <c r="V28" s="215"/>
      <c r="W28" s="311" t="s">
        <v>122</v>
      </c>
      <c r="X28" s="312"/>
      <c r="Y28" s="312"/>
      <c r="Z28" s="312"/>
      <c r="AA28" s="312"/>
      <c r="AB28" s="222"/>
      <c r="AC28" s="195">
        <f>AC26/X2</f>
        <v>0.20679999999999998</v>
      </c>
      <c r="AD28" s="193"/>
      <c r="AE28" s="193"/>
      <c r="AF28" s="193"/>
    </row>
    <row r="29" spans="1:32" ht="37.5" customHeight="1">
      <c r="A29" s="213"/>
      <c r="B29" s="313"/>
      <c r="C29" s="313"/>
      <c r="D29" s="65"/>
      <c r="E29" s="65"/>
      <c r="F29" s="65"/>
      <c r="G29" s="313"/>
      <c r="H29" s="313"/>
      <c r="I29" s="313"/>
      <c r="J29" s="313"/>
      <c r="K29" s="313"/>
      <c r="L29" s="313"/>
      <c r="M29" s="148">
        <f ca="1">NOW()</f>
        <v>41121.30702407407</v>
      </c>
      <c r="N29" s="98" t="s">
        <v>19</v>
      </c>
      <c r="O29" s="94" t="s">
        <v>20</v>
      </c>
      <c r="P29" s="94" t="s">
        <v>21</v>
      </c>
      <c r="Q29" s="94" t="s">
        <v>22</v>
      </c>
      <c r="R29" s="406" t="s">
        <v>8</v>
      </c>
      <c r="S29" s="407"/>
      <c r="T29" s="220"/>
      <c r="U29" s="220"/>
      <c r="V29" s="220"/>
      <c r="W29" s="150"/>
      <c r="X29" s="221" t="s">
        <v>123</v>
      </c>
      <c r="Y29" s="221"/>
      <c r="Z29" s="221"/>
      <c r="AA29" s="221" t="s">
        <v>23</v>
      </c>
      <c r="AB29" s="408" t="s">
        <v>24</v>
      </c>
      <c r="AC29" s="409"/>
      <c r="AD29" s="193"/>
      <c r="AE29" s="193"/>
      <c r="AF29" s="193"/>
    </row>
    <row r="30" spans="14:29" ht="19.5" customHeight="1" thickBot="1">
      <c r="N30" s="139">
        <f>X2</f>
        <v>100</v>
      </c>
      <c r="O30" s="140"/>
      <c r="P30" s="141">
        <f>AC26</f>
        <v>20.68</v>
      </c>
      <c r="Q30" s="142">
        <v>0</v>
      </c>
      <c r="R30" s="307">
        <f>P30+Q30</f>
        <v>20.68</v>
      </c>
      <c r="S30" s="308"/>
      <c r="T30" s="143"/>
      <c r="U30" s="144"/>
      <c r="V30" s="144"/>
      <c r="W30" s="145"/>
      <c r="X30" s="146">
        <f>AC28/AA30</f>
        <v>0.6893333333333334</v>
      </c>
      <c r="Y30" s="146"/>
      <c r="Z30" s="146"/>
      <c r="AA30" s="147">
        <v>0.3</v>
      </c>
      <c r="AB30" s="309">
        <f ca="1">NOW()</f>
        <v>41121.30702407407</v>
      </c>
      <c r="AC30" s="310"/>
    </row>
  </sheetData>
  <sheetProtection/>
  <mergeCells count="109">
    <mergeCell ref="A1:K1"/>
    <mergeCell ref="N1:AC1"/>
    <mergeCell ref="A2:B2"/>
    <mergeCell ref="C2:G2"/>
    <mergeCell ref="N2:O2"/>
    <mergeCell ref="P2:T2"/>
    <mergeCell ref="B3:G4"/>
    <mergeCell ref="P3:V4"/>
    <mergeCell ref="A5:D5"/>
    <mergeCell ref="E5:F5"/>
    <mergeCell ref="G5:M5"/>
    <mergeCell ref="N5:Q5"/>
    <mergeCell ref="X5:Y5"/>
    <mergeCell ref="A6:D6"/>
    <mergeCell ref="E6:F6"/>
    <mergeCell ref="H6:M6"/>
    <mergeCell ref="N6:Q6"/>
    <mergeCell ref="A7:D7"/>
    <mergeCell ref="E7:F7"/>
    <mergeCell ref="H7:M7"/>
    <mergeCell ref="N7:Q7"/>
    <mergeCell ref="A8:D8"/>
    <mergeCell ref="E8:F8"/>
    <mergeCell ref="H8:M8"/>
    <mergeCell ref="N8:Q8"/>
    <mergeCell ref="A9:D9"/>
    <mergeCell ref="E9:F9"/>
    <mergeCell ref="H9:M9"/>
    <mergeCell ref="N9:Q9"/>
    <mergeCell ref="A10:D10"/>
    <mergeCell ref="E10:F10"/>
    <mergeCell ref="H10:M10"/>
    <mergeCell ref="N10:Q10"/>
    <mergeCell ref="A11:D11"/>
    <mergeCell ref="E11:F11"/>
    <mergeCell ref="H11:M11"/>
    <mergeCell ref="N11:Q11"/>
    <mergeCell ref="A12:D12"/>
    <mergeCell ref="E12:F12"/>
    <mergeCell ref="H12:M12"/>
    <mergeCell ref="N12:Q12"/>
    <mergeCell ref="A13:D13"/>
    <mergeCell ref="E13:F13"/>
    <mergeCell ref="H13:M13"/>
    <mergeCell ref="N13:Q13"/>
    <mergeCell ref="A14:D14"/>
    <mergeCell ref="E14:F14"/>
    <mergeCell ref="H14:M14"/>
    <mergeCell ref="N14:Q14"/>
    <mergeCell ref="A15:D15"/>
    <mergeCell ref="E15:F15"/>
    <mergeCell ref="H15:M15"/>
    <mergeCell ref="N15:Q15"/>
    <mergeCell ref="A16:D16"/>
    <mergeCell ref="E16:F16"/>
    <mergeCell ref="H16:M16"/>
    <mergeCell ref="N16:Q16"/>
    <mergeCell ref="A17:D17"/>
    <mergeCell ref="E17:F17"/>
    <mergeCell ref="H17:M17"/>
    <mergeCell ref="N17:Q17"/>
    <mergeCell ref="A18:D18"/>
    <mergeCell ref="E18:F18"/>
    <mergeCell ref="H18:M18"/>
    <mergeCell ref="N18:Q18"/>
    <mergeCell ref="A19:D19"/>
    <mergeCell ref="E19:F19"/>
    <mergeCell ref="H19:M19"/>
    <mergeCell ref="N19:Q19"/>
    <mergeCell ref="A20:D20"/>
    <mergeCell ref="E20:F20"/>
    <mergeCell ref="H20:M20"/>
    <mergeCell ref="N20:Q20"/>
    <mergeCell ref="A21:D21"/>
    <mergeCell ref="E21:F21"/>
    <mergeCell ref="H21:M21"/>
    <mergeCell ref="N21:Q21"/>
    <mergeCell ref="A22:D22"/>
    <mergeCell ref="E22:F22"/>
    <mergeCell ref="H22:M22"/>
    <mergeCell ref="N22:Q22"/>
    <mergeCell ref="A23:D23"/>
    <mergeCell ref="E23:F23"/>
    <mergeCell ref="H23:M23"/>
    <mergeCell ref="N23:Q23"/>
    <mergeCell ref="N24:Q24"/>
    <mergeCell ref="R24:AB24"/>
    <mergeCell ref="A25:K25"/>
    <mergeCell ref="N25:Q25"/>
    <mergeCell ref="A26:E26"/>
    <mergeCell ref="G26:H26"/>
    <mergeCell ref="I26:K26"/>
    <mergeCell ref="P26:Q26"/>
    <mergeCell ref="R27:S27"/>
    <mergeCell ref="B28:C28"/>
    <mergeCell ref="G28:H28"/>
    <mergeCell ref="I28:J28"/>
    <mergeCell ref="K28:L28"/>
    <mergeCell ref="N28:P28"/>
    <mergeCell ref="R28:S28"/>
    <mergeCell ref="AB29:AC29"/>
    <mergeCell ref="R30:S30"/>
    <mergeCell ref="AB30:AC30"/>
    <mergeCell ref="W28:AA28"/>
    <mergeCell ref="B29:C29"/>
    <mergeCell ref="G29:H29"/>
    <mergeCell ref="I29:J29"/>
    <mergeCell ref="K29:L29"/>
    <mergeCell ref="R29:S29"/>
  </mergeCells>
  <hyperlinks>
    <hyperlink ref="M1" location="LIST!A1" display="BACK TO MENU LIST"/>
  </hyperlinks>
  <printOptions/>
  <pageMargins left="0.7" right="0.45" top="0.75" bottom="0.5" header="0.3" footer="0.3"/>
  <pageSetup horizontalDpi="600" verticalDpi="600" orientation="landscape" scale="83" r:id="rId1"/>
  <colBreaks count="1" manualBreakCount="1">
    <brk id="13" max="65535" man="1"/>
  </colBreaks>
</worksheet>
</file>

<file path=xl/worksheets/sheet11.xml><?xml version="1.0" encoding="utf-8"?>
<worksheet xmlns="http://schemas.openxmlformats.org/spreadsheetml/2006/main" xmlns:r="http://schemas.openxmlformats.org/officeDocument/2006/relationships">
  <dimension ref="A1:AH28"/>
  <sheetViews>
    <sheetView zoomScalePageLayoutView="0" workbookViewId="0" topLeftCell="A1">
      <selection activeCell="H18" sqref="H18:M19"/>
    </sheetView>
  </sheetViews>
  <sheetFormatPr defaultColWidth="9.140625" defaultRowHeight="12.75"/>
  <cols>
    <col min="1" max="1" width="9.8515625" style="87" customWidth="1"/>
    <col min="2" max="3" width="9.140625" style="87" customWidth="1"/>
    <col min="4" max="4" width="8.421875" style="87" customWidth="1"/>
    <col min="5" max="5" width="9.140625" style="87" customWidth="1"/>
    <col min="6" max="6" width="14.421875" style="87" customWidth="1"/>
    <col min="7" max="7" width="4.8515625" style="87" customWidth="1"/>
    <col min="8" max="8" width="8.57421875" style="87" customWidth="1"/>
    <col min="9" max="9" width="9.8515625" style="87" customWidth="1"/>
    <col min="10" max="10" width="8.57421875" style="87" customWidth="1"/>
    <col min="11" max="12" width="13.7109375" style="87" customWidth="1"/>
    <col min="13" max="13" width="29.140625" style="87" customWidth="1"/>
    <col min="14" max="16" width="9.140625" style="87" customWidth="1"/>
    <col min="17" max="17" width="6.140625" style="87" customWidth="1"/>
    <col min="18" max="18" width="8.57421875" style="87" customWidth="1"/>
    <col min="19" max="19" width="7.7109375" style="87" customWidth="1"/>
    <col min="20" max="20" width="10.421875" style="87" customWidth="1"/>
    <col min="21" max="22" width="8.8515625" style="87" customWidth="1"/>
    <col min="23" max="23" width="9.8515625" style="87" customWidth="1"/>
    <col min="24" max="24" width="12.28125" style="87" customWidth="1"/>
    <col min="25" max="25" width="4.57421875" style="87" customWidth="1"/>
    <col min="26" max="26" width="10.28125" style="87" customWidth="1"/>
    <col min="27" max="27" width="8.140625" style="87" customWidth="1"/>
    <col min="28" max="28" width="8.57421875" style="87" customWidth="1"/>
    <col min="29" max="29" width="11.57421875" style="87" customWidth="1"/>
    <col min="30" max="32" width="9.00390625" style="87" customWidth="1"/>
    <col min="33" max="16384" width="9.140625" style="87" customWidth="1"/>
  </cols>
  <sheetData>
    <row r="1" spans="1:34" ht="21">
      <c r="A1" s="428" t="s">
        <v>43</v>
      </c>
      <c r="B1" s="428"/>
      <c r="C1" s="428"/>
      <c r="D1" s="428"/>
      <c r="E1" s="428"/>
      <c r="F1" s="428"/>
      <c r="G1" s="428"/>
      <c r="H1" s="428"/>
      <c r="I1" s="428"/>
      <c r="J1" s="428"/>
      <c r="K1" s="428"/>
      <c r="L1" s="224"/>
      <c r="M1" s="250" t="s">
        <v>629</v>
      </c>
      <c r="N1" s="387" t="s">
        <v>56</v>
      </c>
      <c r="O1" s="388"/>
      <c r="P1" s="388"/>
      <c r="Q1" s="388"/>
      <c r="R1" s="388"/>
      <c r="S1" s="388"/>
      <c r="T1" s="388"/>
      <c r="U1" s="388"/>
      <c r="V1" s="388"/>
      <c r="W1" s="388"/>
      <c r="X1" s="388"/>
      <c r="Y1" s="388"/>
      <c r="Z1" s="388"/>
      <c r="AA1" s="388"/>
      <c r="AB1" s="388"/>
      <c r="AC1" s="388"/>
      <c r="AD1" s="214"/>
      <c r="AE1" s="214"/>
      <c r="AF1" s="214"/>
      <c r="AG1" s="151"/>
      <c r="AH1" s="151"/>
    </row>
    <row r="2" spans="1:34" ht="47.25" customHeight="1" thickBot="1">
      <c r="A2" s="370" t="s">
        <v>44</v>
      </c>
      <c r="B2" s="370"/>
      <c r="C2" s="389" t="s">
        <v>232</v>
      </c>
      <c r="D2" s="389"/>
      <c r="E2" s="389"/>
      <c r="F2" s="389"/>
      <c r="G2" s="389"/>
      <c r="H2" s="88" t="s">
        <v>55</v>
      </c>
      <c r="I2" s="89">
        <v>100</v>
      </c>
      <c r="J2" s="88" t="s">
        <v>48</v>
      </c>
      <c r="K2" s="152">
        <v>1</v>
      </c>
      <c r="L2" s="153" t="s">
        <v>57</v>
      </c>
      <c r="M2" s="91"/>
      <c r="N2" s="430" t="s">
        <v>17</v>
      </c>
      <c r="O2" s="430"/>
      <c r="P2" s="429" t="str">
        <f>C2</f>
        <v>Corn on the Cob</v>
      </c>
      <c r="Q2" s="429"/>
      <c r="R2" s="429"/>
      <c r="S2" s="429"/>
      <c r="T2" s="423"/>
      <c r="U2" s="149"/>
      <c r="V2" s="149"/>
      <c r="W2" s="88" t="s">
        <v>55</v>
      </c>
      <c r="X2" s="93">
        <f>I2</f>
        <v>100</v>
      </c>
      <c r="Y2" s="112"/>
      <c r="Z2" s="94" t="s">
        <v>53</v>
      </c>
      <c r="AA2" s="95">
        <f>K2</f>
        <v>1</v>
      </c>
      <c r="AB2" s="154" t="str">
        <f>L2</f>
        <v>each</v>
      </c>
      <c r="AC2" s="155"/>
      <c r="AD2" s="156"/>
      <c r="AE2" s="156"/>
      <c r="AF2" s="156"/>
      <c r="AG2" s="155"/>
      <c r="AH2" s="155"/>
    </row>
    <row r="3" spans="1:34" ht="19.5" customHeight="1">
      <c r="A3" s="216"/>
      <c r="B3" s="370"/>
      <c r="C3" s="423"/>
      <c r="D3" s="423"/>
      <c r="E3" s="423"/>
      <c r="F3" s="423"/>
      <c r="G3" s="423"/>
      <c r="H3" s="157"/>
      <c r="I3" s="214"/>
      <c r="J3" s="88"/>
      <c r="K3" s="95"/>
      <c r="L3" s="158"/>
      <c r="M3" s="92"/>
      <c r="N3" s="88"/>
      <c r="O3" s="88"/>
      <c r="P3" s="422">
        <f>C3</f>
        <v>0</v>
      </c>
      <c r="Q3" s="423"/>
      <c r="R3" s="423"/>
      <c r="S3" s="423"/>
      <c r="T3" s="423"/>
      <c r="U3" s="423"/>
      <c r="V3" s="423"/>
      <c r="W3" s="88"/>
      <c r="X3" s="112">
        <f>I3</f>
        <v>0</v>
      </c>
      <c r="Y3" s="112"/>
      <c r="Z3" s="94"/>
      <c r="AA3" s="95"/>
      <c r="AB3" s="159"/>
      <c r="AC3" s="155"/>
      <c r="AD3" s="156"/>
      <c r="AE3" s="156"/>
      <c r="AF3" s="156"/>
      <c r="AG3" s="155"/>
      <c r="AH3" s="155"/>
    </row>
    <row r="4" spans="2:34" ht="15" customHeight="1" thickBot="1">
      <c r="B4" s="410"/>
      <c r="C4" s="410"/>
      <c r="D4" s="410"/>
      <c r="E4" s="410"/>
      <c r="F4" s="410"/>
      <c r="G4" s="410"/>
      <c r="H4" s="160"/>
      <c r="I4" s="160"/>
      <c r="N4" s="161"/>
      <c r="O4" s="161"/>
      <c r="P4" s="410"/>
      <c r="Q4" s="410"/>
      <c r="R4" s="410"/>
      <c r="S4" s="410"/>
      <c r="T4" s="410"/>
      <c r="U4" s="410"/>
      <c r="V4" s="410"/>
      <c r="W4" s="214"/>
      <c r="X4" s="155"/>
      <c r="Y4" s="155"/>
      <c r="Z4" s="155"/>
      <c r="AA4" s="155"/>
      <c r="AB4" s="155"/>
      <c r="AC4" s="155"/>
      <c r="AD4" s="162"/>
      <c r="AE4" s="162"/>
      <c r="AF4" s="162"/>
      <c r="AG4" s="155"/>
      <c r="AH4" s="155"/>
    </row>
    <row r="5" spans="1:32" ht="45.75" customHeight="1" thickBot="1">
      <c r="A5" s="381" t="s">
        <v>1</v>
      </c>
      <c r="B5" s="396"/>
      <c r="C5" s="396"/>
      <c r="D5" s="397"/>
      <c r="E5" s="420" t="s">
        <v>54</v>
      </c>
      <c r="F5" s="421"/>
      <c r="G5" s="420" t="s">
        <v>32</v>
      </c>
      <c r="H5" s="427"/>
      <c r="I5" s="427"/>
      <c r="J5" s="427"/>
      <c r="K5" s="427"/>
      <c r="L5" s="427"/>
      <c r="M5" s="421"/>
      <c r="N5" s="425" t="s">
        <v>1</v>
      </c>
      <c r="O5" s="426"/>
      <c r="P5" s="426"/>
      <c r="Q5" s="426"/>
      <c r="R5" s="163" t="s">
        <v>31</v>
      </c>
      <c r="S5" s="223" t="s">
        <v>2</v>
      </c>
      <c r="T5" s="164" t="s">
        <v>51</v>
      </c>
      <c r="U5" s="163" t="s">
        <v>30</v>
      </c>
      <c r="V5" s="163" t="s">
        <v>49</v>
      </c>
      <c r="W5" s="163" t="s">
        <v>58</v>
      </c>
      <c r="X5" s="362" t="s">
        <v>79</v>
      </c>
      <c r="Y5" s="362"/>
      <c r="Z5" s="163" t="s">
        <v>50</v>
      </c>
      <c r="AA5" s="164" t="s">
        <v>13</v>
      </c>
      <c r="AB5" s="164" t="s">
        <v>129</v>
      </c>
      <c r="AC5" s="165" t="s">
        <v>130</v>
      </c>
      <c r="AD5" s="214"/>
      <c r="AE5" s="214"/>
      <c r="AF5" s="214"/>
    </row>
    <row r="6" spans="1:32" ht="18.75" customHeight="1">
      <c r="A6" s="363" t="s">
        <v>165</v>
      </c>
      <c r="B6" s="364"/>
      <c r="C6" s="364"/>
      <c r="D6" s="365"/>
      <c r="E6" s="366" t="s">
        <v>233</v>
      </c>
      <c r="F6" s="367"/>
      <c r="G6" s="98">
        <v>1</v>
      </c>
      <c r="H6" s="364" t="s">
        <v>234</v>
      </c>
      <c r="I6" s="364"/>
      <c r="J6" s="364"/>
      <c r="K6" s="364"/>
      <c r="L6" s="364"/>
      <c r="M6" s="367"/>
      <c r="N6" s="394" t="str">
        <f aca="true" t="shared" si="0" ref="N6:N19">A6</f>
        <v>Water</v>
      </c>
      <c r="O6" s="395"/>
      <c r="P6" s="395"/>
      <c r="Q6" s="395"/>
      <c r="R6" s="166">
        <v>0.06</v>
      </c>
      <c r="S6" s="167" t="s">
        <v>95</v>
      </c>
      <c r="T6" s="168">
        <f>R6*X2</f>
        <v>6</v>
      </c>
      <c r="U6" s="169">
        <f>(X2*R6)/AA6</f>
        <v>6</v>
      </c>
      <c r="V6" s="170" t="s">
        <v>95</v>
      </c>
      <c r="W6" s="171">
        <v>0</v>
      </c>
      <c r="X6" s="172">
        <f>U6/1</f>
        <v>6</v>
      </c>
      <c r="Y6" s="172"/>
      <c r="Z6" s="173">
        <f>W6*X6</f>
        <v>0</v>
      </c>
      <c r="AA6" s="174">
        <v>1</v>
      </c>
      <c r="AB6" s="175">
        <f>Z6/X2</f>
        <v>0</v>
      </c>
      <c r="AC6" s="176">
        <f>U6*AB6</f>
        <v>0</v>
      </c>
      <c r="AD6" s="177"/>
      <c r="AE6" s="177"/>
      <c r="AF6" s="177"/>
    </row>
    <row r="7" spans="1:32" ht="18.75" customHeight="1">
      <c r="A7" s="351" t="s">
        <v>106</v>
      </c>
      <c r="B7" s="352"/>
      <c r="C7" s="352"/>
      <c r="D7" s="353"/>
      <c r="E7" s="356" t="s">
        <v>235</v>
      </c>
      <c r="F7" s="355"/>
      <c r="G7" s="98">
        <v>2</v>
      </c>
      <c r="H7" s="352" t="s">
        <v>236</v>
      </c>
      <c r="I7" s="352"/>
      <c r="J7" s="352"/>
      <c r="K7" s="352"/>
      <c r="L7" s="352"/>
      <c r="M7" s="355"/>
      <c r="N7" s="394" t="str">
        <f t="shared" si="0"/>
        <v>Salt</v>
      </c>
      <c r="O7" s="395"/>
      <c r="P7" s="395"/>
      <c r="Q7" s="395"/>
      <c r="R7" s="178">
        <v>0.01</v>
      </c>
      <c r="S7" s="167" t="s">
        <v>103</v>
      </c>
      <c r="T7" s="172">
        <f>X2*R7</f>
        <v>1</v>
      </c>
      <c r="U7" s="169">
        <f>(X2*R7)/AA7</f>
        <v>1</v>
      </c>
      <c r="V7" s="170" t="s">
        <v>103</v>
      </c>
      <c r="W7" s="171">
        <v>0.02</v>
      </c>
      <c r="X7" s="172">
        <f>U7/1</f>
        <v>1</v>
      </c>
      <c r="Y7" s="172"/>
      <c r="Z7" s="173">
        <f>W7*X7</f>
        <v>0.02</v>
      </c>
      <c r="AA7" s="179">
        <v>1</v>
      </c>
      <c r="AB7" s="175">
        <f>Z7/X2</f>
        <v>0.0002</v>
      </c>
      <c r="AC7" s="176">
        <f>Z7</f>
        <v>0.02</v>
      </c>
      <c r="AD7" s="177"/>
      <c r="AE7" s="177"/>
      <c r="AF7" s="177"/>
    </row>
    <row r="8" spans="1:32" ht="18.75" customHeight="1">
      <c r="A8" s="351" t="s">
        <v>237</v>
      </c>
      <c r="B8" s="352"/>
      <c r="C8" s="352"/>
      <c r="D8" s="353"/>
      <c r="E8" s="354" t="s">
        <v>238</v>
      </c>
      <c r="F8" s="355"/>
      <c r="G8" s="98">
        <v>3</v>
      </c>
      <c r="H8" s="352" t="s">
        <v>239</v>
      </c>
      <c r="I8" s="352"/>
      <c r="J8" s="352"/>
      <c r="K8" s="352"/>
      <c r="L8" s="352"/>
      <c r="M8" s="355"/>
      <c r="N8" s="394" t="str">
        <f t="shared" si="0"/>
        <v>Corn on the Cob, Fresh</v>
      </c>
      <c r="O8" s="395"/>
      <c r="P8" s="395"/>
      <c r="Q8" s="395"/>
      <c r="R8" s="178">
        <v>0.55</v>
      </c>
      <c r="S8" s="167" t="s">
        <v>61</v>
      </c>
      <c r="T8" s="168">
        <f>X2*R8</f>
        <v>55.00000000000001</v>
      </c>
      <c r="U8" s="180">
        <f>(X2*R8)/AA8</f>
        <v>55.00000000000001</v>
      </c>
      <c r="V8" s="170" t="s">
        <v>61</v>
      </c>
      <c r="W8" s="171">
        <v>0.64</v>
      </c>
      <c r="X8" s="181">
        <f>U8/1</f>
        <v>55.00000000000001</v>
      </c>
      <c r="Y8" s="181"/>
      <c r="Z8" s="173">
        <f>W8*X8</f>
        <v>35.2</v>
      </c>
      <c r="AA8" s="179">
        <v>1</v>
      </c>
      <c r="AB8" s="175">
        <f>Z8/X2</f>
        <v>0.35200000000000004</v>
      </c>
      <c r="AC8" s="182">
        <f>Z8</f>
        <v>35.2</v>
      </c>
      <c r="AD8" s="177"/>
      <c r="AE8" s="177"/>
      <c r="AF8" s="177"/>
    </row>
    <row r="9" spans="1:32" ht="18.75" customHeight="1">
      <c r="A9" s="351"/>
      <c r="B9" s="352"/>
      <c r="C9" s="352"/>
      <c r="D9" s="353"/>
      <c r="E9" s="356"/>
      <c r="F9" s="355"/>
      <c r="G9" s="98"/>
      <c r="H9" s="352" t="s">
        <v>240</v>
      </c>
      <c r="I9" s="352"/>
      <c r="J9" s="352"/>
      <c r="K9" s="352"/>
      <c r="L9" s="352"/>
      <c r="M9" s="355"/>
      <c r="N9" s="394">
        <f t="shared" si="0"/>
        <v>0</v>
      </c>
      <c r="O9" s="395"/>
      <c r="P9" s="395"/>
      <c r="Q9" s="395"/>
      <c r="R9" s="178"/>
      <c r="S9" s="167"/>
      <c r="T9" s="168">
        <f>X2*R9</f>
        <v>0</v>
      </c>
      <c r="U9" s="180">
        <f>(X2*R9)/AA9</f>
        <v>0</v>
      </c>
      <c r="V9" s="170"/>
      <c r="W9" s="171">
        <v>0</v>
      </c>
      <c r="X9" s="168">
        <f>U9/1</f>
        <v>0</v>
      </c>
      <c r="Y9" s="168"/>
      <c r="Z9" s="173">
        <f>W9*X9</f>
        <v>0</v>
      </c>
      <c r="AA9" s="179">
        <v>1</v>
      </c>
      <c r="AB9" s="175">
        <f>Z9/X2</f>
        <v>0</v>
      </c>
      <c r="AC9" s="182">
        <f>ROUND(U9*AB9,5)</f>
        <v>0</v>
      </c>
      <c r="AD9" s="177"/>
      <c r="AE9" s="177"/>
      <c r="AF9" s="177"/>
    </row>
    <row r="10" spans="1:32" ht="18.75" customHeight="1">
      <c r="A10" s="351"/>
      <c r="B10" s="352"/>
      <c r="C10" s="352"/>
      <c r="D10" s="353"/>
      <c r="E10" s="356"/>
      <c r="F10" s="355"/>
      <c r="G10" s="98">
        <v>4</v>
      </c>
      <c r="H10" s="352" t="s">
        <v>241</v>
      </c>
      <c r="I10" s="352"/>
      <c r="J10" s="352"/>
      <c r="K10" s="352"/>
      <c r="L10" s="352"/>
      <c r="M10" s="355"/>
      <c r="N10" s="394">
        <f t="shared" si="0"/>
        <v>0</v>
      </c>
      <c r="O10" s="395"/>
      <c r="P10" s="395"/>
      <c r="Q10" s="395"/>
      <c r="R10" s="183"/>
      <c r="S10" s="167"/>
      <c r="T10" s="168">
        <f>X2*R10</f>
        <v>0</v>
      </c>
      <c r="U10" s="180">
        <f>(X2*R10)/AA10</f>
        <v>0</v>
      </c>
      <c r="V10" s="170"/>
      <c r="W10" s="171">
        <v>0</v>
      </c>
      <c r="X10" s="181">
        <f>U10/1</f>
        <v>0</v>
      </c>
      <c r="Y10" s="181"/>
      <c r="Z10" s="173">
        <f>W10*X10</f>
        <v>0</v>
      </c>
      <c r="AA10" s="179">
        <v>1</v>
      </c>
      <c r="AB10" s="175">
        <f>Z10/X2</f>
        <v>0</v>
      </c>
      <c r="AC10" s="182">
        <f>ROUND(U10*AB10,5)</f>
        <v>0</v>
      </c>
      <c r="AD10" s="177"/>
      <c r="AE10" s="177"/>
      <c r="AF10" s="177"/>
    </row>
    <row r="11" spans="1:32" ht="18.75" customHeight="1">
      <c r="A11" s="351"/>
      <c r="B11" s="359"/>
      <c r="C11" s="359"/>
      <c r="D11" s="355"/>
      <c r="E11" s="356"/>
      <c r="F11" s="355"/>
      <c r="G11" s="98"/>
      <c r="H11" s="352"/>
      <c r="I11" s="352"/>
      <c r="J11" s="352"/>
      <c r="K11" s="352"/>
      <c r="L11" s="352"/>
      <c r="M11" s="355"/>
      <c r="N11" s="393">
        <f t="shared" si="0"/>
        <v>0</v>
      </c>
      <c r="O11" s="359"/>
      <c r="P11" s="359"/>
      <c r="Q11" s="359"/>
      <c r="R11" s="178"/>
      <c r="S11" s="167"/>
      <c r="T11" s="168"/>
      <c r="U11" s="184"/>
      <c r="V11" s="170"/>
      <c r="W11" s="171"/>
      <c r="X11" s="181"/>
      <c r="Y11" s="181"/>
      <c r="Z11" s="173"/>
      <c r="AA11" s="179"/>
      <c r="AB11" s="175"/>
      <c r="AC11" s="176"/>
      <c r="AD11" s="177"/>
      <c r="AE11" s="177"/>
      <c r="AF11" s="177"/>
    </row>
    <row r="12" spans="1:32" ht="18.75" customHeight="1">
      <c r="A12" s="351"/>
      <c r="B12" s="352"/>
      <c r="C12" s="352"/>
      <c r="D12" s="353"/>
      <c r="E12" s="356"/>
      <c r="F12" s="355"/>
      <c r="G12" s="98"/>
      <c r="H12" s="352"/>
      <c r="I12" s="352"/>
      <c r="J12" s="352"/>
      <c r="K12" s="352"/>
      <c r="L12" s="352"/>
      <c r="M12" s="355"/>
      <c r="N12" s="351">
        <f>A12</f>
        <v>0</v>
      </c>
      <c r="O12" s="357"/>
      <c r="P12" s="357"/>
      <c r="Q12" s="357"/>
      <c r="R12" s="178"/>
      <c r="S12" s="167"/>
      <c r="T12" s="168"/>
      <c r="U12" s="180"/>
      <c r="V12" s="170"/>
      <c r="W12" s="171"/>
      <c r="X12" s="181"/>
      <c r="Y12" s="181"/>
      <c r="Z12" s="173"/>
      <c r="AA12" s="179"/>
      <c r="AB12" s="175"/>
      <c r="AC12" s="182"/>
      <c r="AD12" s="177"/>
      <c r="AE12" s="177"/>
      <c r="AF12" s="177"/>
    </row>
    <row r="13" spans="1:32" ht="18.75" customHeight="1">
      <c r="A13" s="351"/>
      <c r="B13" s="352"/>
      <c r="C13" s="352"/>
      <c r="D13" s="353"/>
      <c r="E13" s="354"/>
      <c r="F13" s="355"/>
      <c r="G13" s="98"/>
      <c r="H13" s="352"/>
      <c r="I13" s="352"/>
      <c r="J13" s="352"/>
      <c r="K13" s="352"/>
      <c r="L13" s="352"/>
      <c r="M13" s="355"/>
      <c r="N13" s="394">
        <f t="shared" si="0"/>
        <v>0</v>
      </c>
      <c r="O13" s="395"/>
      <c r="P13" s="395"/>
      <c r="Q13" s="395"/>
      <c r="R13" s="178"/>
      <c r="S13" s="167"/>
      <c r="T13" s="168"/>
      <c r="U13" s="184"/>
      <c r="V13" s="170"/>
      <c r="W13" s="171"/>
      <c r="X13" s="181"/>
      <c r="Y13" s="181"/>
      <c r="Z13" s="173"/>
      <c r="AA13" s="179"/>
      <c r="AB13" s="175"/>
      <c r="AC13" s="182"/>
      <c r="AD13" s="177"/>
      <c r="AE13" s="177"/>
      <c r="AF13" s="177"/>
    </row>
    <row r="14" spans="1:32" ht="18.75" customHeight="1">
      <c r="A14" s="351"/>
      <c r="B14" s="352"/>
      <c r="C14" s="352"/>
      <c r="D14" s="353"/>
      <c r="E14" s="354"/>
      <c r="F14" s="355"/>
      <c r="G14" s="98"/>
      <c r="H14" s="352"/>
      <c r="I14" s="352"/>
      <c r="J14" s="352"/>
      <c r="K14" s="352"/>
      <c r="L14" s="352"/>
      <c r="M14" s="355"/>
      <c r="N14" s="394">
        <f t="shared" si="0"/>
        <v>0</v>
      </c>
      <c r="O14" s="395"/>
      <c r="P14" s="395"/>
      <c r="Q14" s="395"/>
      <c r="R14" s="178"/>
      <c r="S14" s="167"/>
      <c r="T14" s="168"/>
      <c r="U14" s="180"/>
      <c r="V14" s="170"/>
      <c r="W14" s="171"/>
      <c r="X14" s="168"/>
      <c r="Y14" s="168"/>
      <c r="Z14" s="173"/>
      <c r="AA14" s="179"/>
      <c r="AB14" s="175"/>
      <c r="AC14" s="182"/>
      <c r="AD14" s="177"/>
      <c r="AE14" s="177"/>
      <c r="AF14" s="177"/>
    </row>
    <row r="15" spans="1:32" ht="18.75" customHeight="1">
      <c r="A15" s="351"/>
      <c r="B15" s="352"/>
      <c r="C15" s="352"/>
      <c r="D15" s="353"/>
      <c r="E15" s="354"/>
      <c r="F15" s="355"/>
      <c r="G15" s="98"/>
      <c r="H15" s="352"/>
      <c r="I15" s="352"/>
      <c r="J15" s="352"/>
      <c r="K15" s="352"/>
      <c r="L15" s="352"/>
      <c r="M15" s="355"/>
      <c r="N15" s="394">
        <f t="shared" si="0"/>
        <v>0</v>
      </c>
      <c r="O15" s="395"/>
      <c r="P15" s="395"/>
      <c r="Q15" s="395"/>
      <c r="R15" s="185"/>
      <c r="S15" s="167"/>
      <c r="T15" s="168"/>
      <c r="U15" s="184"/>
      <c r="V15" s="170"/>
      <c r="W15" s="171"/>
      <c r="X15" s="168"/>
      <c r="Y15" s="168"/>
      <c r="Z15" s="173"/>
      <c r="AA15" s="179"/>
      <c r="AB15" s="175"/>
      <c r="AC15" s="182"/>
      <c r="AD15" s="177"/>
      <c r="AE15" s="177"/>
      <c r="AF15" s="177"/>
    </row>
    <row r="16" spans="1:32" ht="18.75" customHeight="1">
      <c r="A16" s="351"/>
      <c r="B16" s="352"/>
      <c r="C16" s="352"/>
      <c r="D16" s="353"/>
      <c r="E16" s="354"/>
      <c r="F16" s="355"/>
      <c r="G16" s="98"/>
      <c r="H16" s="352"/>
      <c r="I16" s="352"/>
      <c r="J16" s="352"/>
      <c r="K16" s="352"/>
      <c r="L16" s="352"/>
      <c r="M16" s="355"/>
      <c r="N16" s="394">
        <f t="shared" si="0"/>
        <v>0</v>
      </c>
      <c r="O16" s="395"/>
      <c r="P16" s="395"/>
      <c r="Q16" s="395"/>
      <c r="R16" s="185"/>
      <c r="S16" s="167"/>
      <c r="T16" s="168"/>
      <c r="U16" s="184"/>
      <c r="V16" s="170"/>
      <c r="W16" s="171"/>
      <c r="X16" s="168"/>
      <c r="Y16" s="168"/>
      <c r="Z16" s="173"/>
      <c r="AA16" s="179"/>
      <c r="AB16" s="175"/>
      <c r="AC16" s="182"/>
      <c r="AD16" s="177"/>
      <c r="AE16" s="177"/>
      <c r="AF16" s="177"/>
    </row>
    <row r="17" spans="1:32" ht="18.75" customHeight="1">
      <c r="A17" s="351"/>
      <c r="B17" s="352"/>
      <c r="C17" s="352"/>
      <c r="D17" s="353"/>
      <c r="E17" s="354"/>
      <c r="F17" s="355"/>
      <c r="G17" s="98"/>
      <c r="H17" s="352"/>
      <c r="I17" s="352"/>
      <c r="J17" s="352"/>
      <c r="K17" s="352"/>
      <c r="L17" s="352"/>
      <c r="M17" s="355"/>
      <c r="N17" s="394">
        <f t="shared" si="0"/>
        <v>0</v>
      </c>
      <c r="O17" s="395"/>
      <c r="P17" s="395"/>
      <c r="Q17" s="395"/>
      <c r="R17" s="185"/>
      <c r="S17" s="167"/>
      <c r="T17" s="168"/>
      <c r="U17" s="184"/>
      <c r="V17" s="170"/>
      <c r="W17" s="171"/>
      <c r="X17" s="168"/>
      <c r="Y17" s="168"/>
      <c r="Z17" s="173"/>
      <c r="AA17" s="179"/>
      <c r="AB17" s="175"/>
      <c r="AC17" s="182"/>
      <c r="AD17" s="177"/>
      <c r="AE17" s="177"/>
      <c r="AF17" s="177"/>
    </row>
    <row r="18" spans="1:32" ht="18.75" customHeight="1">
      <c r="A18" s="351"/>
      <c r="B18" s="352"/>
      <c r="C18" s="352"/>
      <c r="D18" s="353"/>
      <c r="E18" s="354"/>
      <c r="F18" s="355"/>
      <c r="G18" s="98"/>
      <c r="H18" s="352"/>
      <c r="I18" s="352"/>
      <c r="J18" s="352"/>
      <c r="K18" s="352"/>
      <c r="L18" s="352"/>
      <c r="M18" s="355"/>
      <c r="N18" s="394">
        <f t="shared" si="0"/>
        <v>0</v>
      </c>
      <c r="O18" s="395"/>
      <c r="P18" s="395"/>
      <c r="Q18" s="395"/>
      <c r="R18" s="185"/>
      <c r="S18" s="167"/>
      <c r="T18" s="168"/>
      <c r="U18" s="184"/>
      <c r="V18" s="170"/>
      <c r="W18" s="171"/>
      <c r="X18" s="168"/>
      <c r="Y18" s="168"/>
      <c r="Z18" s="173"/>
      <c r="AA18" s="179"/>
      <c r="AB18" s="175"/>
      <c r="AC18" s="182"/>
      <c r="AD18" s="177"/>
      <c r="AE18" s="177"/>
      <c r="AF18" s="177"/>
    </row>
    <row r="19" spans="1:32" ht="18.75" customHeight="1">
      <c r="A19" s="351"/>
      <c r="B19" s="352"/>
      <c r="C19" s="352"/>
      <c r="D19" s="353"/>
      <c r="E19" s="354"/>
      <c r="F19" s="355"/>
      <c r="G19" s="98"/>
      <c r="H19" s="352"/>
      <c r="I19" s="352"/>
      <c r="J19" s="352"/>
      <c r="K19" s="352"/>
      <c r="L19" s="352"/>
      <c r="M19" s="355"/>
      <c r="N19" s="394">
        <f t="shared" si="0"/>
        <v>0</v>
      </c>
      <c r="O19" s="395"/>
      <c r="P19" s="395"/>
      <c r="Q19" s="395"/>
      <c r="R19" s="185"/>
      <c r="S19" s="167"/>
      <c r="T19" s="168"/>
      <c r="U19" s="184"/>
      <c r="V19" s="170"/>
      <c r="W19" s="171"/>
      <c r="X19" s="168"/>
      <c r="Y19" s="168"/>
      <c r="Z19" s="173"/>
      <c r="AA19" s="179"/>
      <c r="AB19" s="175"/>
      <c r="AC19" s="182"/>
      <c r="AD19" s="177"/>
      <c r="AE19" s="177"/>
      <c r="AF19" s="177"/>
    </row>
    <row r="20" spans="1:32" ht="18.75" customHeight="1">
      <c r="A20" s="351"/>
      <c r="B20" s="352"/>
      <c r="C20" s="352"/>
      <c r="D20" s="353"/>
      <c r="E20" s="354"/>
      <c r="F20" s="355"/>
      <c r="G20" s="98"/>
      <c r="H20" s="352"/>
      <c r="I20" s="352"/>
      <c r="J20" s="352"/>
      <c r="K20" s="352"/>
      <c r="L20" s="352"/>
      <c r="M20" s="355"/>
      <c r="N20" s="394"/>
      <c r="O20" s="395"/>
      <c r="P20" s="395"/>
      <c r="Q20" s="395"/>
      <c r="R20" s="185"/>
      <c r="S20" s="167"/>
      <c r="T20" s="168"/>
      <c r="U20" s="184"/>
      <c r="V20" s="170"/>
      <c r="W20" s="171"/>
      <c r="X20" s="168"/>
      <c r="Y20" s="168"/>
      <c r="Z20" s="186"/>
      <c r="AA20" s="179"/>
      <c r="AB20" s="175"/>
      <c r="AC20" s="182"/>
      <c r="AD20" s="177"/>
      <c r="AE20" s="177"/>
      <c r="AF20" s="177"/>
    </row>
    <row r="21" spans="1:32" ht="18.75" customHeight="1" thickBot="1">
      <c r="A21" s="414"/>
      <c r="B21" s="402"/>
      <c r="C21" s="402"/>
      <c r="D21" s="415"/>
      <c r="E21" s="354"/>
      <c r="F21" s="355"/>
      <c r="G21" s="187"/>
      <c r="H21" s="402"/>
      <c r="I21" s="402"/>
      <c r="J21" s="402"/>
      <c r="K21" s="402"/>
      <c r="L21" s="402"/>
      <c r="M21" s="403"/>
      <c r="N21" s="394"/>
      <c r="O21" s="395"/>
      <c r="P21" s="395"/>
      <c r="Q21" s="395"/>
      <c r="R21" s="185"/>
      <c r="S21" s="167"/>
      <c r="T21" s="168"/>
      <c r="U21" s="184"/>
      <c r="V21" s="170"/>
      <c r="W21" s="171"/>
      <c r="X21" s="168"/>
      <c r="Y21" s="168"/>
      <c r="Z21" s="186"/>
      <c r="AA21" s="179"/>
      <c r="AB21" s="175"/>
      <c r="AC21" s="182"/>
      <c r="AD21" s="177"/>
      <c r="AE21" s="177"/>
      <c r="AF21" s="177"/>
    </row>
    <row r="22" spans="1:32" ht="25.5" customHeight="1" thickBot="1">
      <c r="A22" s="188"/>
      <c r="B22" s="217"/>
      <c r="C22" s="217"/>
      <c r="D22" s="217"/>
      <c r="E22" s="217"/>
      <c r="F22" s="217"/>
      <c r="G22" s="217"/>
      <c r="H22" s="217"/>
      <c r="I22" s="217"/>
      <c r="J22" s="217"/>
      <c r="K22" s="218"/>
      <c r="L22" s="131"/>
      <c r="M22" s="131"/>
      <c r="N22" s="416" t="s">
        <v>47</v>
      </c>
      <c r="O22" s="417"/>
      <c r="P22" s="417"/>
      <c r="Q22" s="418"/>
      <c r="R22" s="419" t="s">
        <v>7</v>
      </c>
      <c r="S22" s="418"/>
      <c r="T22" s="418"/>
      <c r="U22" s="418"/>
      <c r="V22" s="418"/>
      <c r="W22" s="418"/>
      <c r="X22" s="418"/>
      <c r="Y22" s="418"/>
      <c r="Z22" s="418"/>
      <c r="AA22" s="418"/>
      <c r="AB22" s="418"/>
      <c r="AC22" s="122">
        <f>ROUNDUP(SUM(AC6:AC21),5)</f>
        <v>35.22</v>
      </c>
      <c r="AD22" s="177"/>
      <c r="AE22" s="177"/>
      <c r="AF22" s="177"/>
    </row>
    <row r="23" spans="1:32" ht="20.25" customHeight="1">
      <c r="A23" s="398" t="s">
        <v>45</v>
      </c>
      <c r="B23" s="399"/>
      <c r="C23" s="399"/>
      <c r="D23" s="399"/>
      <c r="E23" s="399"/>
      <c r="F23" s="399"/>
      <c r="G23" s="399"/>
      <c r="H23" s="399"/>
      <c r="I23" s="399"/>
      <c r="J23" s="399"/>
      <c r="K23" s="400"/>
      <c r="L23" s="189"/>
      <c r="M23" s="189"/>
      <c r="N23" s="411"/>
      <c r="O23" s="412"/>
      <c r="P23" s="412"/>
      <c r="Q23" s="412"/>
      <c r="R23" s="190"/>
      <c r="S23" s="190"/>
      <c r="T23" s="190"/>
      <c r="U23" s="190"/>
      <c r="V23" s="190"/>
      <c r="W23" s="112" t="s">
        <v>9</v>
      </c>
      <c r="X23" s="112"/>
      <c r="Y23" s="112"/>
      <c r="Z23" s="112"/>
      <c r="AA23" s="112"/>
      <c r="AB23" s="112"/>
      <c r="AC23" s="125">
        <f>ROUND(AC22*10/100,5)</f>
        <v>3.522</v>
      </c>
      <c r="AD23" s="177"/>
      <c r="AE23" s="177"/>
      <c r="AF23" s="177"/>
    </row>
    <row r="24" spans="1:32" ht="22.5" customHeight="1" thickBot="1">
      <c r="A24" s="329" t="s">
        <v>42</v>
      </c>
      <c r="B24" s="404"/>
      <c r="C24" s="404"/>
      <c r="D24" s="404"/>
      <c r="E24" s="404"/>
      <c r="F24" s="219"/>
      <c r="G24" s="331" t="s">
        <v>46</v>
      </c>
      <c r="H24" s="331"/>
      <c r="I24" s="331" t="s">
        <v>217</v>
      </c>
      <c r="J24" s="404"/>
      <c r="K24" s="405"/>
      <c r="L24" s="219"/>
      <c r="M24" s="219"/>
      <c r="N24" s="145"/>
      <c r="O24" s="191"/>
      <c r="P24" s="410"/>
      <c r="Q24" s="410"/>
      <c r="R24" s="192"/>
      <c r="S24" s="192"/>
      <c r="T24" s="192"/>
      <c r="U24" s="192"/>
      <c r="V24" s="192"/>
      <c r="W24" s="93" t="s">
        <v>6</v>
      </c>
      <c r="X24" s="93"/>
      <c r="Y24" s="93"/>
      <c r="Z24" s="93"/>
      <c r="AA24" s="93"/>
      <c r="AB24" s="93"/>
      <c r="AC24" s="130">
        <f>AC22+AC23</f>
        <v>38.742</v>
      </c>
      <c r="AD24" s="177"/>
      <c r="AE24" s="177"/>
      <c r="AF24" s="177"/>
    </row>
    <row r="25" spans="18:32" ht="7.5" customHeight="1" thickBot="1">
      <c r="R25" s="319"/>
      <c r="S25" s="319"/>
      <c r="T25" s="214"/>
      <c r="U25" s="214"/>
      <c r="V25" s="214"/>
      <c r="W25" s="214"/>
      <c r="X25" s="214"/>
      <c r="Y25" s="214"/>
      <c r="Z25" s="214"/>
      <c r="AA25" s="88"/>
      <c r="AB25" s="88"/>
      <c r="AC25" s="88"/>
      <c r="AD25" s="151"/>
      <c r="AE25" s="151"/>
      <c r="AF25" s="151"/>
    </row>
    <row r="26" spans="1:32" ht="20.25" customHeight="1">
      <c r="A26" s="213" t="s">
        <v>35</v>
      </c>
      <c r="B26" s="313" t="s">
        <v>36</v>
      </c>
      <c r="C26" s="313"/>
      <c r="D26" s="65" t="s">
        <v>37</v>
      </c>
      <c r="E26" s="65" t="s">
        <v>38</v>
      </c>
      <c r="F26" s="65" t="s">
        <v>39</v>
      </c>
      <c r="G26" s="313" t="s">
        <v>40</v>
      </c>
      <c r="H26" s="313"/>
      <c r="I26" s="313" t="s">
        <v>41</v>
      </c>
      <c r="J26" s="313"/>
      <c r="K26" s="313" t="s">
        <v>52</v>
      </c>
      <c r="L26" s="313"/>
      <c r="M26" s="213" t="s">
        <v>125</v>
      </c>
      <c r="N26" s="413" t="s">
        <v>5</v>
      </c>
      <c r="O26" s="322"/>
      <c r="P26" s="322"/>
      <c r="Q26" s="131"/>
      <c r="R26" s="322"/>
      <c r="S26" s="323"/>
      <c r="T26" s="215"/>
      <c r="U26" s="215"/>
      <c r="V26" s="215"/>
      <c r="W26" s="311" t="s">
        <v>122</v>
      </c>
      <c r="X26" s="312"/>
      <c r="Y26" s="312"/>
      <c r="Z26" s="312"/>
      <c r="AA26" s="312"/>
      <c r="AB26" s="222"/>
      <c r="AC26" s="230">
        <f>AC24/X2</f>
        <v>0.38742</v>
      </c>
      <c r="AD26" s="193"/>
      <c r="AE26" s="193"/>
      <c r="AF26" s="193"/>
    </row>
    <row r="27" spans="1:32" ht="37.5" customHeight="1">
      <c r="A27" s="213" t="s">
        <v>242</v>
      </c>
      <c r="B27" s="313" t="s">
        <v>70</v>
      </c>
      <c r="C27" s="313"/>
      <c r="D27" s="65" t="s">
        <v>243</v>
      </c>
      <c r="E27" s="65" t="s">
        <v>181</v>
      </c>
      <c r="F27" s="65" t="s">
        <v>59</v>
      </c>
      <c r="G27" s="313" t="s">
        <v>244</v>
      </c>
      <c r="H27" s="313"/>
      <c r="I27" s="313" t="s">
        <v>245</v>
      </c>
      <c r="J27" s="313"/>
      <c r="K27" s="313" t="s">
        <v>60</v>
      </c>
      <c r="L27" s="313"/>
      <c r="M27" s="148">
        <f ca="1">NOW()</f>
        <v>41121.30702407407</v>
      </c>
      <c r="N27" s="98" t="s">
        <v>19</v>
      </c>
      <c r="O27" s="94" t="s">
        <v>20</v>
      </c>
      <c r="P27" s="94" t="s">
        <v>21</v>
      </c>
      <c r="Q27" s="94" t="s">
        <v>22</v>
      </c>
      <c r="R27" s="406" t="s">
        <v>8</v>
      </c>
      <c r="S27" s="407"/>
      <c r="T27" s="220"/>
      <c r="U27" s="220"/>
      <c r="V27" s="220"/>
      <c r="W27" s="150"/>
      <c r="X27" s="221" t="s">
        <v>123</v>
      </c>
      <c r="Y27" s="221"/>
      <c r="Z27" s="221"/>
      <c r="AA27" s="221" t="s">
        <v>23</v>
      </c>
      <c r="AB27" s="408" t="s">
        <v>24</v>
      </c>
      <c r="AC27" s="409"/>
      <c r="AD27" s="193"/>
      <c r="AE27" s="193"/>
      <c r="AF27" s="193"/>
    </row>
    <row r="28" spans="14:29" ht="19.5" customHeight="1" thickBot="1">
      <c r="N28" s="139">
        <f>X2</f>
        <v>100</v>
      </c>
      <c r="O28" s="140"/>
      <c r="P28" s="141">
        <f>AC24</f>
        <v>38.742</v>
      </c>
      <c r="Q28" s="142">
        <v>0</v>
      </c>
      <c r="R28" s="307">
        <f>P28+Q28</f>
        <v>38.742</v>
      </c>
      <c r="S28" s="308"/>
      <c r="T28" s="143"/>
      <c r="U28" s="144"/>
      <c r="V28" s="144"/>
      <c r="W28" s="145"/>
      <c r="X28" s="146">
        <f>AC26/AA28</f>
        <v>1.2914</v>
      </c>
      <c r="Y28" s="146"/>
      <c r="Z28" s="146"/>
      <c r="AA28" s="147">
        <v>0.3</v>
      </c>
      <c r="AB28" s="309">
        <f ca="1">NOW()</f>
        <v>41121.30702407407</v>
      </c>
      <c r="AC28" s="310"/>
    </row>
  </sheetData>
  <sheetProtection/>
  <mergeCells count="101">
    <mergeCell ref="A1:K1"/>
    <mergeCell ref="N1:AC1"/>
    <mergeCell ref="A2:B2"/>
    <mergeCell ref="C2:G2"/>
    <mergeCell ref="N2:O2"/>
    <mergeCell ref="P2:T2"/>
    <mergeCell ref="B3:G4"/>
    <mergeCell ref="P3:V4"/>
    <mergeCell ref="A5:D5"/>
    <mergeCell ref="E5:F5"/>
    <mergeCell ref="G5:M5"/>
    <mergeCell ref="N5:Q5"/>
    <mergeCell ref="X5:Y5"/>
    <mergeCell ref="A6:D6"/>
    <mergeCell ref="E6:F6"/>
    <mergeCell ref="H6:M6"/>
    <mergeCell ref="N6:Q6"/>
    <mergeCell ref="A7:D7"/>
    <mergeCell ref="E7:F7"/>
    <mergeCell ref="H7:M7"/>
    <mergeCell ref="N7:Q7"/>
    <mergeCell ref="A8:D8"/>
    <mergeCell ref="E8:F8"/>
    <mergeCell ref="H8:M8"/>
    <mergeCell ref="N8:Q8"/>
    <mergeCell ref="A9:D9"/>
    <mergeCell ref="E9:F9"/>
    <mergeCell ref="H9:M9"/>
    <mergeCell ref="N9:Q9"/>
    <mergeCell ref="A10:D10"/>
    <mergeCell ref="E10:F10"/>
    <mergeCell ref="H10:M10"/>
    <mergeCell ref="N10:Q10"/>
    <mergeCell ref="A11:D11"/>
    <mergeCell ref="E11:F11"/>
    <mergeCell ref="H11:M11"/>
    <mergeCell ref="N11:Q11"/>
    <mergeCell ref="A12:D12"/>
    <mergeCell ref="E12:F12"/>
    <mergeCell ref="H12:M12"/>
    <mergeCell ref="N12:Q12"/>
    <mergeCell ref="A13:D13"/>
    <mergeCell ref="E13:F13"/>
    <mergeCell ref="H13:M13"/>
    <mergeCell ref="N13:Q13"/>
    <mergeCell ref="A14:D14"/>
    <mergeCell ref="E14:F14"/>
    <mergeCell ref="H14:M14"/>
    <mergeCell ref="N14:Q14"/>
    <mergeCell ref="A15:D15"/>
    <mergeCell ref="E15:F15"/>
    <mergeCell ref="H15:M15"/>
    <mergeCell ref="N15:Q15"/>
    <mergeCell ref="A16:D16"/>
    <mergeCell ref="E16:F16"/>
    <mergeCell ref="H16:M16"/>
    <mergeCell ref="N16:Q16"/>
    <mergeCell ref="A17:D17"/>
    <mergeCell ref="E17:F17"/>
    <mergeCell ref="H17:M17"/>
    <mergeCell ref="N17:Q17"/>
    <mergeCell ref="A18:D18"/>
    <mergeCell ref="E18:F18"/>
    <mergeCell ref="H18:M18"/>
    <mergeCell ref="N18:Q18"/>
    <mergeCell ref="A19:D19"/>
    <mergeCell ref="E19:F19"/>
    <mergeCell ref="H19:M19"/>
    <mergeCell ref="N19:Q19"/>
    <mergeCell ref="A20:D20"/>
    <mergeCell ref="E20:F20"/>
    <mergeCell ref="H20:M20"/>
    <mergeCell ref="N20:Q20"/>
    <mergeCell ref="A21:D21"/>
    <mergeCell ref="E21:F21"/>
    <mergeCell ref="H21:M21"/>
    <mergeCell ref="N21:Q21"/>
    <mergeCell ref="N22:Q22"/>
    <mergeCell ref="R22:AB22"/>
    <mergeCell ref="A23:K23"/>
    <mergeCell ref="N23:Q23"/>
    <mergeCell ref="A24:E24"/>
    <mergeCell ref="G24:H24"/>
    <mergeCell ref="I24:K24"/>
    <mergeCell ref="P24:Q24"/>
    <mergeCell ref="R25:S25"/>
    <mergeCell ref="B26:C26"/>
    <mergeCell ref="G26:H26"/>
    <mergeCell ref="I26:J26"/>
    <mergeCell ref="K26:L26"/>
    <mergeCell ref="N26:P26"/>
    <mergeCell ref="R26:S26"/>
    <mergeCell ref="AB27:AC27"/>
    <mergeCell ref="R28:S28"/>
    <mergeCell ref="AB28:AC28"/>
    <mergeCell ref="W26:AA26"/>
    <mergeCell ref="B27:C27"/>
    <mergeCell ref="G27:H27"/>
    <mergeCell ref="I27:J27"/>
    <mergeCell ref="K27:L27"/>
    <mergeCell ref="R27:S27"/>
  </mergeCells>
  <hyperlinks>
    <hyperlink ref="M1" location="LIST!A1" display="BACK TO MENU LIST"/>
  </hyperlinks>
  <printOptions/>
  <pageMargins left="0.7" right="0.45" top="0.75" bottom="0.5" header="0.3" footer="0.3"/>
  <pageSetup horizontalDpi="600" verticalDpi="600" orientation="landscape" scale="85" r:id="rId1"/>
  <colBreaks count="1" manualBreakCount="1">
    <brk id="13" max="65535" man="1"/>
  </colBreaks>
</worksheet>
</file>

<file path=xl/worksheets/sheet12.xml><?xml version="1.0" encoding="utf-8"?>
<worksheet xmlns="http://schemas.openxmlformats.org/spreadsheetml/2006/main" xmlns:r="http://schemas.openxmlformats.org/officeDocument/2006/relationships">
  <dimension ref="A1:AH29"/>
  <sheetViews>
    <sheetView zoomScalePageLayoutView="0" workbookViewId="0" topLeftCell="M1">
      <selection activeCell="H19" sqref="H19:M19"/>
    </sheetView>
  </sheetViews>
  <sheetFormatPr defaultColWidth="9.140625" defaultRowHeight="12.75"/>
  <cols>
    <col min="1" max="1" width="9.8515625" style="87" customWidth="1"/>
    <col min="2" max="3" width="9.140625" style="87" customWidth="1"/>
    <col min="4" max="4" width="7.8515625" style="87" customWidth="1"/>
    <col min="5" max="5" width="9.140625" style="87" customWidth="1"/>
    <col min="6" max="6" width="13.28125" style="87" customWidth="1"/>
    <col min="7" max="7" width="4.8515625" style="87" customWidth="1"/>
    <col min="8" max="8" width="8.57421875" style="87" customWidth="1"/>
    <col min="9" max="9" width="9.8515625" style="87" customWidth="1"/>
    <col min="10" max="10" width="8.57421875" style="87" customWidth="1"/>
    <col min="11" max="11" width="13.7109375" style="87" customWidth="1"/>
    <col min="12" max="12" width="11.57421875" style="87" customWidth="1"/>
    <col min="13" max="13" width="34.28125" style="87" customWidth="1"/>
    <col min="14" max="16" width="9.140625" style="87" customWidth="1"/>
    <col min="17" max="17" width="6.140625" style="87" customWidth="1"/>
    <col min="18" max="18" width="8.57421875" style="87" customWidth="1"/>
    <col min="19" max="19" width="7.7109375" style="87" customWidth="1"/>
    <col min="20" max="20" width="10.421875" style="87" customWidth="1"/>
    <col min="21" max="22" width="8.8515625" style="87" customWidth="1"/>
    <col min="23" max="23" width="9.8515625" style="87" customWidth="1"/>
    <col min="24" max="24" width="12.28125" style="87" customWidth="1"/>
    <col min="25" max="25" width="4.140625" style="87" customWidth="1"/>
    <col min="26" max="26" width="10.28125" style="87" customWidth="1"/>
    <col min="27" max="27" width="8.140625" style="87" customWidth="1"/>
    <col min="28" max="28" width="8.57421875" style="87" customWidth="1"/>
    <col min="29" max="29" width="11.57421875" style="87" customWidth="1"/>
    <col min="30" max="32" width="9.00390625" style="87" customWidth="1"/>
    <col min="33" max="16384" width="9.140625" style="87" customWidth="1"/>
  </cols>
  <sheetData>
    <row r="1" spans="1:34" ht="21.75" thickBot="1">
      <c r="A1" s="386" t="s">
        <v>43</v>
      </c>
      <c r="B1" s="386"/>
      <c r="C1" s="386"/>
      <c r="D1" s="386"/>
      <c r="E1" s="386"/>
      <c r="F1" s="386"/>
      <c r="G1" s="386"/>
      <c r="H1" s="386"/>
      <c r="I1" s="386"/>
      <c r="J1" s="386"/>
      <c r="K1" s="386"/>
      <c r="L1" s="85"/>
      <c r="M1" s="250" t="s">
        <v>629</v>
      </c>
      <c r="N1" s="387" t="s">
        <v>56</v>
      </c>
      <c r="O1" s="388"/>
      <c r="P1" s="388"/>
      <c r="Q1" s="388"/>
      <c r="R1" s="388"/>
      <c r="S1" s="388"/>
      <c r="T1" s="388"/>
      <c r="U1" s="388"/>
      <c r="V1" s="388"/>
      <c r="W1" s="388"/>
      <c r="X1" s="388"/>
      <c r="Y1" s="388"/>
      <c r="Z1" s="388"/>
      <c r="AA1" s="388"/>
      <c r="AB1" s="388"/>
      <c r="AC1" s="388"/>
      <c r="AD1" s="214"/>
      <c r="AE1" s="214"/>
      <c r="AF1" s="214"/>
      <c r="AG1" s="151"/>
      <c r="AH1" s="151"/>
    </row>
    <row r="2" spans="1:34" ht="47.25" customHeight="1" thickBot="1">
      <c r="A2" s="370" t="s">
        <v>44</v>
      </c>
      <c r="B2" s="370"/>
      <c r="C2" s="389" t="s">
        <v>246</v>
      </c>
      <c r="D2" s="389"/>
      <c r="E2" s="389"/>
      <c r="F2" s="389"/>
      <c r="G2" s="389"/>
      <c r="H2" s="88" t="s">
        <v>55</v>
      </c>
      <c r="I2" s="89">
        <v>100</v>
      </c>
      <c r="J2" s="88" t="s">
        <v>48</v>
      </c>
      <c r="K2" s="152">
        <v>0.5</v>
      </c>
      <c r="L2" s="153" t="s">
        <v>156</v>
      </c>
      <c r="M2" s="91"/>
      <c r="N2" s="390" t="s">
        <v>17</v>
      </c>
      <c r="O2" s="390"/>
      <c r="P2" s="391" t="str">
        <f>C2</f>
        <v>Country Mashed Potatoes</v>
      </c>
      <c r="Q2" s="391"/>
      <c r="R2" s="391"/>
      <c r="S2" s="391"/>
      <c r="T2" s="392"/>
      <c r="U2" s="149"/>
      <c r="V2" s="149"/>
      <c r="W2" s="88" t="s">
        <v>55</v>
      </c>
      <c r="X2" s="93">
        <f>I2</f>
        <v>100</v>
      </c>
      <c r="Y2" s="112"/>
      <c r="Z2" s="94" t="s">
        <v>53</v>
      </c>
      <c r="AA2" s="95">
        <f>K2</f>
        <v>0.5</v>
      </c>
      <c r="AB2" s="159" t="s">
        <v>156</v>
      </c>
      <c r="AC2" s="155"/>
      <c r="AD2" s="156"/>
      <c r="AE2" s="156"/>
      <c r="AF2" s="156"/>
      <c r="AG2" s="155"/>
      <c r="AH2" s="155"/>
    </row>
    <row r="3" spans="1:34" ht="19.5" customHeight="1">
      <c r="A3" s="216"/>
      <c r="B3" s="370"/>
      <c r="C3" s="423"/>
      <c r="D3" s="423"/>
      <c r="E3" s="423"/>
      <c r="F3" s="423"/>
      <c r="G3" s="423"/>
      <c r="H3" s="157"/>
      <c r="I3" s="214"/>
      <c r="J3" s="88"/>
      <c r="K3" s="95"/>
      <c r="L3" s="158"/>
      <c r="M3" s="92"/>
      <c r="N3" s="88"/>
      <c r="O3" s="88"/>
      <c r="P3" s="422">
        <f>C3</f>
        <v>0</v>
      </c>
      <c r="Q3" s="423"/>
      <c r="R3" s="423"/>
      <c r="S3" s="423"/>
      <c r="T3" s="423"/>
      <c r="U3" s="423"/>
      <c r="V3" s="423"/>
      <c r="W3" s="88"/>
      <c r="X3" s="112">
        <f>I3</f>
        <v>0</v>
      </c>
      <c r="Y3" s="112"/>
      <c r="Z3" s="94"/>
      <c r="AA3" s="95"/>
      <c r="AB3" s="159"/>
      <c r="AC3" s="155"/>
      <c r="AD3" s="156"/>
      <c r="AE3" s="156"/>
      <c r="AF3" s="156"/>
      <c r="AG3" s="155"/>
      <c r="AH3" s="155"/>
    </row>
    <row r="4" spans="2:34" ht="15" customHeight="1" thickBot="1">
      <c r="B4" s="410"/>
      <c r="C4" s="410"/>
      <c r="D4" s="410"/>
      <c r="E4" s="410"/>
      <c r="F4" s="410"/>
      <c r="G4" s="410"/>
      <c r="H4" s="160"/>
      <c r="I4" s="160"/>
      <c r="N4" s="161"/>
      <c r="O4" s="161"/>
      <c r="P4" s="410"/>
      <c r="Q4" s="410"/>
      <c r="R4" s="410"/>
      <c r="S4" s="410"/>
      <c r="T4" s="410"/>
      <c r="U4" s="410"/>
      <c r="V4" s="410"/>
      <c r="W4" s="214"/>
      <c r="X4" s="155"/>
      <c r="Y4" s="155"/>
      <c r="Z4" s="155"/>
      <c r="AA4" s="155"/>
      <c r="AB4" s="155"/>
      <c r="AC4" s="155"/>
      <c r="AD4" s="162"/>
      <c r="AE4" s="162"/>
      <c r="AF4" s="162"/>
      <c r="AG4" s="155"/>
      <c r="AH4" s="155"/>
    </row>
    <row r="5" spans="1:32" ht="45.75" customHeight="1" thickBot="1">
      <c r="A5" s="381" t="s">
        <v>1</v>
      </c>
      <c r="B5" s="396"/>
      <c r="C5" s="396"/>
      <c r="D5" s="397"/>
      <c r="E5" s="420" t="s">
        <v>54</v>
      </c>
      <c r="F5" s="421"/>
      <c r="G5" s="420" t="s">
        <v>32</v>
      </c>
      <c r="H5" s="427"/>
      <c r="I5" s="427"/>
      <c r="J5" s="427"/>
      <c r="K5" s="427"/>
      <c r="L5" s="427"/>
      <c r="M5" s="421"/>
      <c r="N5" s="425" t="s">
        <v>1</v>
      </c>
      <c r="O5" s="426"/>
      <c r="P5" s="426"/>
      <c r="Q5" s="426"/>
      <c r="R5" s="163" t="s">
        <v>31</v>
      </c>
      <c r="S5" s="223" t="s">
        <v>2</v>
      </c>
      <c r="T5" s="164" t="s">
        <v>51</v>
      </c>
      <c r="U5" s="163" t="s">
        <v>30</v>
      </c>
      <c r="V5" s="163" t="s">
        <v>49</v>
      </c>
      <c r="W5" s="163" t="s">
        <v>58</v>
      </c>
      <c r="X5" s="362" t="s">
        <v>79</v>
      </c>
      <c r="Y5" s="362"/>
      <c r="Z5" s="163" t="s">
        <v>50</v>
      </c>
      <c r="AA5" s="164" t="s">
        <v>13</v>
      </c>
      <c r="AB5" s="164" t="s">
        <v>129</v>
      </c>
      <c r="AC5" s="165" t="s">
        <v>130</v>
      </c>
      <c r="AD5" s="214"/>
      <c r="AE5" s="214"/>
      <c r="AF5" s="214"/>
    </row>
    <row r="6" spans="1:32" ht="18.75" customHeight="1">
      <c r="A6" s="363" t="s">
        <v>247</v>
      </c>
      <c r="B6" s="364"/>
      <c r="C6" s="364"/>
      <c r="D6" s="365"/>
      <c r="E6" s="366" t="s">
        <v>248</v>
      </c>
      <c r="F6" s="367"/>
      <c r="G6" s="98">
        <v>1</v>
      </c>
      <c r="H6" s="364" t="s">
        <v>249</v>
      </c>
      <c r="I6" s="364"/>
      <c r="J6" s="364"/>
      <c r="K6" s="364"/>
      <c r="L6" s="364"/>
      <c r="M6" s="367"/>
      <c r="N6" s="394" t="str">
        <f aca="true" t="shared" si="0" ref="N6:N20">A6</f>
        <v>Potatoes, Red Bliss, Fresh, Cubed</v>
      </c>
      <c r="O6" s="395"/>
      <c r="P6" s="395"/>
      <c r="Q6" s="395"/>
      <c r="R6" s="166">
        <v>0.22</v>
      </c>
      <c r="S6" s="167" t="s">
        <v>61</v>
      </c>
      <c r="T6" s="168">
        <f>R6*X2</f>
        <v>22</v>
      </c>
      <c r="U6" s="184">
        <f>(X2*R6)/AA6</f>
        <v>22</v>
      </c>
      <c r="V6" s="170" t="s">
        <v>61</v>
      </c>
      <c r="W6" s="171">
        <v>0.49</v>
      </c>
      <c r="X6" s="228">
        <f>U6/1</f>
        <v>22</v>
      </c>
      <c r="Y6" s="228"/>
      <c r="Z6" s="173">
        <f>W6*X6</f>
        <v>10.78</v>
      </c>
      <c r="AA6" s="174">
        <v>1</v>
      </c>
      <c r="AB6" s="175">
        <f>Z6/X2</f>
        <v>0.10779999999999999</v>
      </c>
      <c r="AC6" s="176">
        <f aca="true" t="shared" si="1" ref="AC6:AC11">Z6</f>
        <v>10.78</v>
      </c>
      <c r="AD6" s="177"/>
      <c r="AE6" s="177"/>
      <c r="AF6" s="177"/>
    </row>
    <row r="7" spans="1:32" ht="18.75" customHeight="1">
      <c r="A7" s="351" t="s">
        <v>165</v>
      </c>
      <c r="B7" s="352"/>
      <c r="C7" s="352"/>
      <c r="D7" s="353"/>
      <c r="E7" s="356" t="s">
        <v>250</v>
      </c>
      <c r="F7" s="355"/>
      <c r="G7" s="98"/>
      <c r="H7" s="352" t="s">
        <v>251</v>
      </c>
      <c r="I7" s="352"/>
      <c r="J7" s="352"/>
      <c r="K7" s="352"/>
      <c r="L7" s="352"/>
      <c r="M7" s="355"/>
      <c r="N7" s="394" t="str">
        <f t="shared" si="0"/>
        <v>Water</v>
      </c>
      <c r="O7" s="395"/>
      <c r="P7" s="395"/>
      <c r="Q7" s="395"/>
      <c r="R7" s="178">
        <v>0.06</v>
      </c>
      <c r="S7" s="167" t="s">
        <v>168</v>
      </c>
      <c r="T7" s="172">
        <f>X2*R7</f>
        <v>6</v>
      </c>
      <c r="U7" s="169">
        <f>(X2*R7)/AA7</f>
        <v>6</v>
      </c>
      <c r="V7" s="170" t="s">
        <v>95</v>
      </c>
      <c r="W7" s="171">
        <v>0</v>
      </c>
      <c r="X7" s="172">
        <f>U7/4</f>
        <v>1.5</v>
      </c>
      <c r="Y7" s="172"/>
      <c r="Z7" s="173">
        <f aca="true" t="shared" si="2" ref="Z7:Z13">W7*X7</f>
        <v>0</v>
      </c>
      <c r="AA7" s="179">
        <v>1</v>
      </c>
      <c r="AB7" s="175">
        <f>Z7/X2</f>
        <v>0</v>
      </c>
      <c r="AC7" s="176">
        <f t="shared" si="1"/>
        <v>0</v>
      </c>
      <c r="AD7" s="177"/>
      <c r="AE7" s="177"/>
      <c r="AF7" s="177"/>
    </row>
    <row r="8" spans="1:32" ht="18.75" customHeight="1">
      <c r="A8" s="351" t="s">
        <v>106</v>
      </c>
      <c r="B8" s="352"/>
      <c r="C8" s="352"/>
      <c r="D8" s="353"/>
      <c r="E8" s="354" t="s">
        <v>170</v>
      </c>
      <c r="F8" s="355"/>
      <c r="G8" s="98">
        <v>2</v>
      </c>
      <c r="H8" s="352" t="s">
        <v>252</v>
      </c>
      <c r="I8" s="352"/>
      <c r="J8" s="352"/>
      <c r="K8" s="352"/>
      <c r="L8" s="352"/>
      <c r="M8" s="355"/>
      <c r="N8" s="394" t="str">
        <f t="shared" si="0"/>
        <v>Salt</v>
      </c>
      <c r="O8" s="395"/>
      <c r="P8" s="395"/>
      <c r="Q8" s="395"/>
      <c r="R8" s="178">
        <v>0.02</v>
      </c>
      <c r="S8" s="167" t="s">
        <v>103</v>
      </c>
      <c r="T8" s="168">
        <f>X2*R8</f>
        <v>2</v>
      </c>
      <c r="U8" s="180">
        <f>(X2*R8)/AA8</f>
        <v>2</v>
      </c>
      <c r="V8" s="170" t="s">
        <v>103</v>
      </c>
      <c r="W8" s="171">
        <v>0.02</v>
      </c>
      <c r="X8" s="181">
        <f>U8/1</f>
        <v>2</v>
      </c>
      <c r="Y8" s="181"/>
      <c r="Z8" s="173">
        <f t="shared" si="2"/>
        <v>0.04</v>
      </c>
      <c r="AA8" s="179">
        <v>1</v>
      </c>
      <c r="AB8" s="175">
        <f>Z8/X2</f>
        <v>0.0004</v>
      </c>
      <c r="AC8" s="182">
        <f t="shared" si="1"/>
        <v>0.04</v>
      </c>
      <c r="AD8" s="177"/>
      <c r="AE8" s="177"/>
      <c r="AF8" s="177"/>
    </row>
    <row r="9" spans="1:32" ht="18.75" customHeight="1">
      <c r="A9" s="351" t="s">
        <v>253</v>
      </c>
      <c r="B9" s="352"/>
      <c r="C9" s="352"/>
      <c r="D9" s="353"/>
      <c r="E9" s="356" t="s">
        <v>254</v>
      </c>
      <c r="F9" s="355"/>
      <c r="G9" s="98">
        <v>3</v>
      </c>
      <c r="H9" s="352" t="s">
        <v>255</v>
      </c>
      <c r="I9" s="352"/>
      <c r="J9" s="352"/>
      <c r="K9" s="352"/>
      <c r="L9" s="352"/>
      <c r="M9" s="355"/>
      <c r="N9" s="394" t="str">
        <f t="shared" si="0"/>
        <v>Margarine, Softened</v>
      </c>
      <c r="O9" s="395"/>
      <c r="P9" s="395"/>
      <c r="Q9" s="395"/>
      <c r="R9" s="178">
        <v>0.01</v>
      </c>
      <c r="S9" s="167" t="s">
        <v>91</v>
      </c>
      <c r="T9" s="168">
        <f>X2*R9</f>
        <v>1</v>
      </c>
      <c r="U9" s="180">
        <f>(X2*R9)/AA9</f>
        <v>1</v>
      </c>
      <c r="V9" s="170"/>
      <c r="W9" s="171">
        <v>0.36</v>
      </c>
      <c r="X9" s="168">
        <f>U9/1</f>
        <v>1</v>
      </c>
      <c r="Y9" s="168"/>
      <c r="Z9" s="173">
        <f t="shared" si="2"/>
        <v>0.36</v>
      </c>
      <c r="AA9" s="179">
        <v>1</v>
      </c>
      <c r="AB9" s="175">
        <f>Z9/X2</f>
        <v>0.0036</v>
      </c>
      <c r="AC9" s="182">
        <f t="shared" si="1"/>
        <v>0.36</v>
      </c>
      <c r="AD9" s="177"/>
      <c r="AE9" s="177"/>
      <c r="AF9" s="177"/>
    </row>
    <row r="10" spans="1:32" ht="18.75" customHeight="1">
      <c r="A10" s="351" t="s">
        <v>193</v>
      </c>
      <c r="B10" s="352"/>
      <c r="C10" s="352"/>
      <c r="D10" s="353"/>
      <c r="E10" s="356" t="s">
        <v>256</v>
      </c>
      <c r="F10" s="355"/>
      <c r="G10" s="98">
        <v>4</v>
      </c>
      <c r="H10" s="352" t="s">
        <v>257</v>
      </c>
      <c r="I10" s="352"/>
      <c r="J10" s="352"/>
      <c r="K10" s="352"/>
      <c r="L10" s="352"/>
      <c r="M10" s="355"/>
      <c r="N10" s="394" t="str">
        <f t="shared" si="0"/>
        <v>Pepper, White, Ground</v>
      </c>
      <c r="O10" s="395"/>
      <c r="P10" s="395"/>
      <c r="Q10" s="395"/>
      <c r="R10" s="183">
        <v>0.0025</v>
      </c>
      <c r="S10" s="167" t="s">
        <v>258</v>
      </c>
      <c r="T10" s="168">
        <f>X2*R10</f>
        <v>0.25</v>
      </c>
      <c r="U10" s="180">
        <f>(X2*R10)/AA10</f>
        <v>0.25</v>
      </c>
      <c r="V10" s="170"/>
      <c r="W10" s="171">
        <v>0.18</v>
      </c>
      <c r="X10" s="181">
        <f>U10/1</f>
        <v>0.25</v>
      </c>
      <c r="Y10" s="181"/>
      <c r="Z10" s="173">
        <f t="shared" si="2"/>
        <v>0.045</v>
      </c>
      <c r="AA10" s="179">
        <v>1</v>
      </c>
      <c r="AB10" s="175">
        <f>Z10/X2</f>
        <v>0.00045</v>
      </c>
      <c r="AC10" s="182">
        <f t="shared" si="1"/>
        <v>0.045</v>
      </c>
      <c r="AD10" s="177"/>
      <c r="AE10" s="177"/>
      <c r="AF10" s="177"/>
    </row>
    <row r="11" spans="1:32" ht="18.75" customHeight="1">
      <c r="A11" s="351" t="s">
        <v>259</v>
      </c>
      <c r="B11" s="359"/>
      <c r="C11" s="359"/>
      <c r="D11" s="355"/>
      <c r="E11" s="356" t="s">
        <v>260</v>
      </c>
      <c r="F11" s="355"/>
      <c r="G11" s="98"/>
      <c r="H11" s="352" t="s">
        <v>261</v>
      </c>
      <c r="I11" s="352"/>
      <c r="J11" s="352"/>
      <c r="K11" s="352"/>
      <c r="L11" s="352"/>
      <c r="M11" s="355"/>
      <c r="N11" s="393" t="str">
        <f t="shared" si="0"/>
        <v>Milk, Non-fat, Dry</v>
      </c>
      <c r="O11" s="359"/>
      <c r="P11" s="359"/>
      <c r="Q11" s="359"/>
      <c r="R11" s="178">
        <v>0.18</v>
      </c>
      <c r="S11" s="167" t="s">
        <v>103</v>
      </c>
      <c r="T11" s="168">
        <f>X2*R11</f>
        <v>18</v>
      </c>
      <c r="U11" s="184">
        <f>(X2*R11)/AA11</f>
        <v>18</v>
      </c>
      <c r="V11" s="170" t="s">
        <v>91</v>
      </c>
      <c r="W11" s="171">
        <v>0.08</v>
      </c>
      <c r="X11" s="181">
        <f>U11/16</f>
        <v>1.125</v>
      </c>
      <c r="Y11" s="181"/>
      <c r="Z11" s="173">
        <f t="shared" si="2"/>
        <v>0.09</v>
      </c>
      <c r="AA11" s="179">
        <v>1</v>
      </c>
      <c r="AB11" s="175">
        <f>Z11/X2</f>
        <v>0.0009</v>
      </c>
      <c r="AC11" s="176">
        <f t="shared" si="1"/>
        <v>0.09</v>
      </c>
      <c r="AD11" s="177"/>
      <c r="AE11" s="177"/>
      <c r="AF11" s="177"/>
    </row>
    <row r="12" spans="1:32" ht="18.75" customHeight="1">
      <c r="A12" s="351" t="s">
        <v>262</v>
      </c>
      <c r="B12" s="352"/>
      <c r="C12" s="352"/>
      <c r="D12" s="353"/>
      <c r="E12" s="356" t="s">
        <v>263</v>
      </c>
      <c r="F12" s="355"/>
      <c r="G12" s="98"/>
      <c r="H12" s="352" t="s">
        <v>264</v>
      </c>
      <c r="I12" s="352"/>
      <c r="J12" s="352"/>
      <c r="K12" s="352"/>
      <c r="L12" s="352"/>
      <c r="M12" s="355"/>
      <c r="N12" s="351" t="str">
        <f>A12</f>
        <v>Water, Warm</v>
      </c>
      <c r="O12" s="357"/>
      <c r="P12" s="357"/>
      <c r="Q12" s="357"/>
      <c r="R12" s="178">
        <v>0.0575</v>
      </c>
      <c r="S12" s="167" t="s">
        <v>91</v>
      </c>
      <c r="T12" s="168">
        <f>X2*R12</f>
        <v>5.75</v>
      </c>
      <c r="U12" s="180">
        <f>(X2*R12)/AA12</f>
        <v>5.75</v>
      </c>
      <c r="V12" s="170" t="s">
        <v>91</v>
      </c>
      <c r="W12" s="171">
        <v>0</v>
      </c>
      <c r="X12" s="181">
        <f>U12/1</f>
        <v>5.75</v>
      </c>
      <c r="Y12" s="181"/>
      <c r="Z12" s="173">
        <f t="shared" si="2"/>
        <v>0</v>
      </c>
      <c r="AA12" s="179">
        <v>1</v>
      </c>
      <c r="AB12" s="175">
        <f>Z12/X2</f>
        <v>0</v>
      </c>
      <c r="AC12" s="182">
        <f>ROUND(U12*AB12,5)</f>
        <v>0</v>
      </c>
      <c r="AD12" s="177"/>
      <c r="AE12" s="177"/>
      <c r="AF12" s="177"/>
    </row>
    <row r="13" spans="1:32" ht="18.75" customHeight="1">
      <c r="A13" s="351"/>
      <c r="B13" s="352"/>
      <c r="C13" s="352"/>
      <c r="D13" s="353"/>
      <c r="E13" s="354"/>
      <c r="F13" s="355"/>
      <c r="G13" s="98"/>
      <c r="H13" s="352" t="s">
        <v>265</v>
      </c>
      <c r="I13" s="352"/>
      <c r="J13" s="352"/>
      <c r="K13" s="352"/>
      <c r="L13" s="352"/>
      <c r="M13" s="355"/>
      <c r="N13" s="394">
        <f t="shared" si="0"/>
        <v>0</v>
      </c>
      <c r="O13" s="395"/>
      <c r="P13" s="395"/>
      <c r="Q13" s="395"/>
      <c r="R13" s="178"/>
      <c r="S13" s="167"/>
      <c r="T13" s="168">
        <f>X2*R13</f>
        <v>0</v>
      </c>
      <c r="U13" s="184">
        <f>(X2*R13)/AA13</f>
        <v>0</v>
      </c>
      <c r="V13" s="170"/>
      <c r="W13" s="171">
        <v>0</v>
      </c>
      <c r="X13" s="181">
        <f>U13/48</f>
        <v>0</v>
      </c>
      <c r="Y13" s="181"/>
      <c r="Z13" s="173">
        <f t="shared" si="2"/>
        <v>0</v>
      </c>
      <c r="AA13" s="179">
        <v>1</v>
      </c>
      <c r="AB13" s="175">
        <f>Z13/X2</f>
        <v>0</v>
      </c>
      <c r="AC13" s="182">
        <f>ROUND(U13*AB13,5)</f>
        <v>0</v>
      </c>
      <c r="AD13" s="177"/>
      <c r="AE13" s="177"/>
      <c r="AF13" s="177"/>
    </row>
    <row r="14" spans="1:32" ht="18.75" customHeight="1">
      <c r="A14" s="351"/>
      <c r="B14" s="352"/>
      <c r="C14" s="352"/>
      <c r="D14" s="353"/>
      <c r="E14" s="354"/>
      <c r="F14" s="355"/>
      <c r="G14" s="98"/>
      <c r="H14" s="360"/>
      <c r="I14" s="360"/>
      <c r="J14" s="360"/>
      <c r="K14" s="360"/>
      <c r="L14" s="360"/>
      <c r="M14" s="401"/>
      <c r="N14" s="394">
        <f t="shared" si="0"/>
        <v>0</v>
      </c>
      <c r="O14" s="395"/>
      <c r="P14" s="395"/>
      <c r="Q14" s="395"/>
      <c r="R14" s="178"/>
      <c r="S14" s="167"/>
      <c r="T14" s="168"/>
      <c r="U14" s="184"/>
      <c r="V14" s="170"/>
      <c r="W14" s="171"/>
      <c r="X14" s="168"/>
      <c r="Y14" s="168"/>
      <c r="Z14" s="173"/>
      <c r="AA14" s="179"/>
      <c r="AB14" s="175"/>
      <c r="AC14" s="182"/>
      <c r="AD14" s="177"/>
      <c r="AE14" s="177"/>
      <c r="AF14" s="177"/>
    </row>
    <row r="15" spans="1:32" ht="18.75" customHeight="1">
      <c r="A15" s="351"/>
      <c r="B15" s="352"/>
      <c r="C15" s="352"/>
      <c r="D15" s="353"/>
      <c r="E15" s="354"/>
      <c r="F15" s="355"/>
      <c r="G15" s="98"/>
      <c r="H15" s="352"/>
      <c r="I15" s="352"/>
      <c r="J15" s="352"/>
      <c r="K15" s="352"/>
      <c r="L15" s="352"/>
      <c r="M15" s="355"/>
      <c r="N15" s="394">
        <f t="shared" si="0"/>
        <v>0</v>
      </c>
      <c r="O15" s="395"/>
      <c r="P15" s="395"/>
      <c r="Q15" s="395"/>
      <c r="R15" s="185"/>
      <c r="S15" s="167"/>
      <c r="T15" s="168"/>
      <c r="U15" s="184"/>
      <c r="V15" s="170"/>
      <c r="W15" s="171"/>
      <c r="X15" s="168"/>
      <c r="Y15" s="168"/>
      <c r="Z15" s="173"/>
      <c r="AA15" s="179"/>
      <c r="AB15" s="175"/>
      <c r="AC15" s="182"/>
      <c r="AD15" s="177"/>
      <c r="AE15" s="177"/>
      <c r="AF15" s="177"/>
    </row>
    <row r="16" spans="1:32" ht="18.75" customHeight="1">
      <c r="A16" s="351"/>
      <c r="B16" s="352"/>
      <c r="C16" s="352"/>
      <c r="D16" s="353"/>
      <c r="E16" s="354"/>
      <c r="F16" s="355"/>
      <c r="G16" s="98"/>
      <c r="H16" s="352"/>
      <c r="I16" s="352"/>
      <c r="J16" s="352"/>
      <c r="K16" s="352"/>
      <c r="L16" s="352"/>
      <c r="M16" s="355"/>
      <c r="N16" s="394">
        <f t="shared" si="0"/>
        <v>0</v>
      </c>
      <c r="O16" s="395"/>
      <c r="P16" s="395"/>
      <c r="Q16" s="395"/>
      <c r="R16" s="185"/>
      <c r="S16" s="167"/>
      <c r="T16" s="168"/>
      <c r="U16" s="184"/>
      <c r="V16" s="170"/>
      <c r="W16" s="171"/>
      <c r="X16" s="168"/>
      <c r="Y16" s="168"/>
      <c r="Z16" s="173"/>
      <c r="AA16" s="179"/>
      <c r="AB16" s="175"/>
      <c r="AC16" s="182"/>
      <c r="AD16" s="177"/>
      <c r="AE16" s="177"/>
      <c r="AF16" s="177"/>
    </row>
    <row r="17" spans="1:32" ht="18.75" customHeight="1">
      <c r="A17" s="351"/>
      <c r="B17" s="352"/>
      <c r="C17" s="352"/>
      <c r="D17" s="353"/>
      <c r="E17" s="354"/>
      <c r="F17" s="355"/>
      <c r="G17" s="98"/>
      <c r="H17" s="352"/>
      <c r="I17" s="352"/>
      <c r="J17" s="352"/>
      <c r="K17" s="352"/>
      <c r="L17" s="352"/>
      <c r="M17" s="355"/>
      <c r="N17" s="394">
        <f t="shared" si="0"/>
        <v>0</v>
      </c>
      <c r="O17" s="395"/>
      <c r="P17" s="395"/>
      <c r="Q17" s="395"/>
      <c r="R17" s="185"/>
      <c r="S17" s="167"/>
      <c r="T17" s="168"/>
      <c r="U17" s="184"/>
      <c r="V17" s="170"/>
      <c r="W17" s="171"/>
      <c r="X17" s="168"/>
      <c r="Y17" s="168"/>
      <c r="Z17" s="173"/>
      <c r="AA17" s="179"/>
      <c r="AB17" s="175"/>
      <c r="AC17" s="182"/>
      <c r="AD17" s="177"/>
      <c r="AE17" s="177"/>
      <c r="AF17" s="177"/>
    </row>
    <row r="18" spans="1:32" ht="18.75" customHeight="1">
      <c r="A18" s="351"/>
      <c r="B18" s="352"/>
      <c r="C18" s="352"/>
      <c r="D18" s="353"/>
      <c r="E18" s="354"/>
      <c r="F18" s="355"/>
      <c r="G18" s="98"/>
      <c r="H18" s="352"/>
      <c r="I18" s="352"/>
      <c r="J18" s="352"/>
      <c r="K18" s="352"/>
      <c r="L18" s="352"/>
      <c r="M18" s="355"/>
      <c r="N18" s="394">
        <f t="shared" si="0"/>
        <v>0</v>
      </c>
      <c r="O18" s="395"/>
      <c r="P18" s="395"/>
      <c r="Q18" s="395"/>
      <c r="R18" s="185"/>
      <c r="S18" s="167"/>
      <c r="T18" s="168"/>
      <c r="U18" s="184"/>
      <c r="V18" s="170"/>
      <c r="W18" s="171"/>
      <c r="X18" s="168"/>
      <c r="Y18" s="168"/>
      <c r="Z18" s="173"/>
      <c r="AA18" s="179"/>
      <c r="AB18" s="175"/>
      <c r="AC18" s="182"/>
      <c r="AD18" s="177"/>
      <c r="AE18" s="177"/>
      <c r="AF18" s="177"/>
    </row>
    <row r="19" spans="1:32" ht="18.75" customHeight="1">
      <c r="A19" s="351"/>
      <c r="B19" s="352"/>
      <c r="C19" s="352"/>
      <c r="D19" s="353"/>
      <c r="E19" s="354"/>
      <c r="F19" s="355"/>
      <c r="G19" s="98"/>
      <c r="H19" s="352"/>
      <c r="I19" s="352"/>
      <c r="J19" s="352"/>
      <c r="K19" s="352"/>
      <c r="L19" s="352"/>
      <c r="M19" s="355"/>
      <c r="N19" s="394">
        <f t="shared" si="0"/>
        <v>0</v>
      </c>
      <c r="O19" s="395"/>
      <c r="P19" s="395"/>
      <c r="Q19" s="395"/>
      <c r="R19" s="185"/>
      <c r="S19" s="167"/>
      <c r="T19" s="168"/>
      <c r="U19" s="184"/>
      <c r="V19" s="170"/>
      <c r="W19" s="171"/>
      <c r="X19" s="168"/>
      <c r="Y19" s="168"/>
      <c r="Z19" s="173"/>
      <c r="AA19" s="179"/>
      <c r="AB19" s="175"/>
      <c r="AC19" s="182"/>
      <c r="AD19" s="177"/>
      <c r="AE19" s="177"/>
      <c r="AF19" s="177"/>
    </row>
    <row r="20" spans="1:32" ht="18.75" customHeight="1">
      <c r="A20" s="351"/>
      <c r="B20" s="352"/>
      <c r="C20" s="352"/>
      <c r="D20" s="353"/>
      <c r="E20" s="354"/>
      <c r="F20" s="355"/>
      <c r="G20" s="98"/>
      <c r="H20" s="352"/>
      <c r="I20" s="352"/>
      <c r="J20" s="352"/>
      <c r="K20" s="352"/>
      <c r="L20" s="352"/>
      <c r="M20" s="355"/>
      <c r="N20" s="394">
        <f t="shared" si="0"/>
        <v>0</v>
      </c>
      <c r="O20" s="395"/>
      <c r="P20" s="395"/>
      <c r="Q20" s="395"/>
      <c r="R20" s="185"/>
      <c r="S20" s="167"/>
      <c r="T20" s="168"/>
      <c r="U20" s="184"/>
      <c r="V20" s="170"/>
      <c r="W20" s="171"/>
      <c r="X20" s="168"/>
      <c r="Y20" s="168"/>
      <c r="Z20" s="173"/>
      <c r="AA20" s="179"/>
      <c r="AB20" s="175"/>
      <c r="AC20" s="182"/>
      <c r="AD20" s="177"/>
      <c r="AE20" s="177"/>
      <c r="AF20" s="177"/>
    </row>
    <row r="21" spans="1:32" ht="18.75" customHeight="1">
      <c r="A21" s="351"/>
      <c r="B21" s="352"/>
      <c r="C21" s="352"/>
      <c r="D21" s="353"/>
      <c r="E21" s="354"/>
      <c r="F21" s="355"/>
      <c r="G21" s="98"/>
      <c r="H21" s="352"/>
      <c r="I21" s="352"/>
      <c r="J21" s="352"/>
      <c r="K21" s="352"/>
      <c r="L21" s="352"/>
      <c r="M21" s="355"/>
      <c r="N21" s="394"/>
      <c r="O21" s="395"/>
      <c r="P21" s="395"/>
      <c r="Q21" s="395"/>
      <c r="R21" s="185"/>
      <c r="S21" s="167"/>
      <c r="T21" s="168"/>
      <c r="U21" s="184"/>
      <c r="V21" s="170"/>
      <c r="W21" s="171"/>
      <c r="X21" s="168"/>
      <c r="Y21" s="168"/>
      <c r="Z21" s="186"/>
      <c r="AA21" s="179"/>
      <c r="AB21" s="175"/>
      <c r="AC21" s="182"/>
      <c r="AD21" s="177"/>
      <c r="AE21" s="177"/>
      <c r="AF21" s="177"/>
    </row>
    <row r="22" spans="1:32" ht="18.75" customHeight="1" thickBot="1">
      <c r="A22" s="414"/>
      <c r="B22" s="402"/>
      <c r="C22" s="402"/>
      <c r="D22" s="415"/>
      <c r="E22" s="354"/>
      <c r="F22" s="355"/>
      <c r="G22" s="187"/>
      <c r="H22" s="402"/>
      <c r="I22" s="402"/>
      <c r="J22" s="402"/>
      <c r="K22" s="402"/>
      <c r="L22" s="402"/>
      <c r="M22" s="403"/>
      <c r="N22" s="394"/>
      <c r="O22" s="395"/>
      <c r="P22" s="395"/>
      <c r="Q22" s="395"/>
      <c r="R22" s="185"/>
      <c r="S22" s="167"/>
      <c r="T22" s="168"/>
      <c r="U22" s="184"/>
      <c r="V22" s="170"/>
      <c r="W22" s="171"/>
      <c r="X22" s="168"/>
      <c r="Y22" s="168"/>
      <c r="Z22" s="186"/>
      <c r="AA22" s="179"/>
      <c r="AB22" s="175"/>
      <c r="AC22" s="182"/>
      <c r="AD22" s="177"/>
      <c r="AE22" s="177"/>
      <c r="AF22" s="177"/>
    </row>
    <row r="23" spans="1:32" ht="25.5" customHeight="1" thickBot="1">
      <c r="A23" s="188"/>
      <c r="B23" s="217"/>
      <c r="C23" s="217"/>
      <c r="D23" s="217"/>
      <c r="E23" s="217"/>
      <c r="F23" s="217"/>
      <c r="G23" s="217"/>
      <c r="H23" s="217"/>
      <c r="I23" s="217"/>
      <c r="J23" s="217"/>
      <c r="K23" s="218"/>
      <c r="L23" s="131"/>
      <c r="M23" s="131"/>
      <c r="N23" s="416" t="s">
        <v>47</v>
      </c>
      <c r="O23" s="417"/>
      <c r="P23" s="417"/>
      <c r="Q23" s="418"/>
      <c r="R23" s="419" t="s">
        <v>7</v>
      </c>
      <c r="S23" s="418"/>
      <c r="T23" s="418"/>
      <c r="U23" s="418"/>
      <c r="V23" s="418"/>
      <c r="W23" s="418"/>
      <c r="X23" s="418"/>
      <c r="Y23" s="418"/>
      <c r="Z23" s="418"/>
      <c r="AA23" s="418"/>
      <c r="AB23" s="418"/>
      <c r="AC23" s="122">
        <f>ROUNDUP(SUM(AC6:AC22),5)</f>
        <v>11.315</v>
      </c>
      <c r="AD23" s="177"/>
      <c r="AE23" s="177"/>
      <c r="AF23" s="177"/>
    </row>
    <row r="24" spans="1:32" ht="20.25" customHeight="1">
      <c r="A24" s="398" t="s">
        <v>45</v>
      </c>
      <c r="B24" s="399"/>
      <c r="C24" s="399"/>
      <c r="D24" s="399"/>
      <c r="E24" s="399"/>
      <c r="F24" s="399"/>
      <c r="G24" s="399"/>
      <c r="H24" s="399"/>
      <c r="I24" s="399"/>
      <c r="J24" s="399"/>
      <c r="K24" s="400"/>
      <c r="L24" s="189"/>
      <c r="M24" s="189"/>
      <c r="N24" s="411"/>
      <c r="O24" s="412"/>
      <c r="P24" s="412"/>
      <c r="Q24" s="412"/>
      <c r="R24" s="190"/>
      <c r="S24" s="190"/>
      <c r="T24" s="190"/>
      <c r="U24" s="190"/>
      <c r="V24" s="190"/>
      <c r="W24" s="112" t="s">
        <v>9</v>
      </c>
      <c r="X24" s="112"/>
      <c r="Y24" s="112"/>
      <c r="Z24" s="112"/>
      <c r="AA24" s="112"/>
      <c r="AB24" s="112"/>
      <c r="AC24" s="125">
        <f>ROUND(AC23*10/100,5)</f>
        <v>1.1315</v>
      </c>
      <c r="AD24" s="177"/>
      <c r="AE24" s="177"/>
      <c r="AF24" s="177"/>
    </row>
    <row r="25" spans="1:32" ht="22.5" customHeight="1" thickBot="1">
      <c r="A25" s="329" t="s">
        <v>42</v>
      </c>
      <c r="B25" s="404"/>
      <c r="C25" s="404"/>
      <c r="D25" s="404"/>
      <c r="E25" s="404"/>
      <c r="F25" s="219"/>
      <c r="G25" s="331" t="s">
        <v>46</v>
      </c>
      <c r="H25" s="331"/>
      <c r="I25" s="331" t="s">
        <v>217</v>
      </c>
      <c r="J25" s="404"/>
      <c r="K25" s="405"/>
      <c r="L25" s="219"/>
      <c r="M25" s="219"/>
      <c r="N25" s="145"/>
      <c r="O25" s="191"/>
      <c r="P25" s="410"/>
      <c r="Q25" s="410"/>
      <c r="R25" s="192"/>
      <c r="S25" s="192"/>
      <c r="T25" s="192"/>
      <c r="U25" s="192"/>
      <c r="V25" s="192"/>
      <c r="W25" s="93" t="s">
        <v>6</v>
      </c>
      <c r="X25" s="93"/>
      <c r="Y25" s="93"/>
      <c r="Z25" s="93"/>
      <c r="AA25" s="93"/>
      <c r="AB25" s="93"/>
      <c r="AC25" s="130">
        <f>AC23+AC24</f>
        <v>12.4465</v>
      </c>
      <c r="AD25" s="177"/>
      <c r="AE25" s="177"/>
      <c r="AF25" s="177"/>
    </row>
    <row r="26" spans="18:32" ht="7.5" customHeight="1" thickBot="1">
      <c r="R26" s="319"/>
      <c r="S26" s="319"/>
      <c r="T26" s="214"/>
      <c r="U26" s="214"/>
      <c r="V26" s="214"/>
      <c r="W26" s="214"/>
      <c r="X26" s="214"/>
      <c r="Y26" s="214"/>
      <c r="Z26" s="214"/>
      <c r="AA26" s="88"/>
      <c r="AB26" s="88"/>
      <c r="AC26" s="88"/>
      <c r="AD26" s="151"/>
      <c r="AE26" s="151"/>
      <c r="AF26" s="151"/>
    </row>
    <row r="27" spans="1:32" ht="20.25" customHeight="1">
      <c r="A27" s="213" t="s">
        <v>35</v>
      </c>
      <c r="B27" s="313" t="s">
        <v>36</v>
      </c>
      <c r="C27" s="313"/>
      <c r="D27" s="65" t="s">
        <v>37</v>
      </c>
      <c r="E27" s="65" t="s">
        <v>38</v>
      </c>
      <c r="F27" s="65" t="s">
        <v>39</v>
      </c>
      <c r="G27" s="313" t="s">
        <v>40</v>
      </c>
      <c r="H27" s="313"/>
      <c r="I27" s="313" t="s">
        <v>41</v>
      </c>
      <c r="J27" s="313"/>
      <c r="K27" s="313" t="s">
        <v>52</v>
      </c>
      <c r="L27" s="313"/>
      <c r="M27" s="213" t="s">
        <v>125</v>
      </c>
      <c r="N27" s="413" t="s">
        <v>5</v>
      </c>
      <c r="O27" s="322"/>
      <c r="P27" s="322"/>
      <c r="Q27" s="131"/>
      <c r="R27" s="322"/>
      <c r="S27" s="323"/>
      <c r="T27" s="215"/>
      <c r="U27" s="215"/>
      <c r="V27" s="215"/>
      <c r="W27" s="311" t="s">
        <v>122</v>
      </c>
      <c r="X27" s="312"/>
      <c r="Y27" s="312"/>
      <c r="Z27" s="312"/>
      <c r="AA27" s="312"/>
      <c r="AB27" s="222"/>
      <c r="AC27" s="195">
        <f>AC25/X2</f>
        <v>0.124465</v>
      </c>
      <c r="AD27" s="193"/>
      <c r="AE27" s="193"/>
      <c r="AF27" s="193"/>
    </row>
    <row r="28" spans="1:32" ht="37.5" customHeight="1">
      <c r="A28" s="213" t="s">
        <v>266</v>
      </c>
      <c r="B28" s="313" t="s">
        <v>267</v>
      </c>
      <c r="C28" s="313"/>
      <c r="D28" s="65" t="s">
        <v>181</v>
      </c>
      <c r="E28" s="65" t="s">
        <v>181</v>
      </c>
      <c r="F28" s="65" t="s">
        <v>59</v>
      </c>
      <c r="G28" s="313" t="s">
        <v>268</v>
      </c>
      <c r="H28" s="313"/>
      <c r="I28" s="313" t="s">
        <v>269</v>
      </c>
      <c r="J28" s="313"/>
      <c r="K28" s="313" t="s">
        <v>60</v>
      </c>
      <c r="L28" s="313"/>
      <c r="M28" s="148">
        <f ca="1">NOW()</f>
        <v>41121.30702407407</v>
      </c>
      <c r="N28" s="98" t="s">
        <v>19</v>
      </c>
      <c r="O28" s="94" t="s">
        <v>20</v>
      </c>
      <c r="P28" s="94" t="s">
        <v>21</v>
      </c>
      <c r="Q28" s="94" t="s">
        <v>22</v>
      </c>
      <c r="R28" s="406" t="s">
        <v>8</v>
      </c>
      <c r="S28" s="407"/>
      <c r="T28" s="220"/>
      <c r="U28" s="220"/>
      <c r="V28" s="220"/>
      <c r="W28" s="150"/>
      <c r="X28" s="221" t="s">
        <v>123</v>
      </c>
      <c r="Y28" s="221"/>
      <c r="Z28" s="221"/>
      <c r="AA28" s="221" t="s">
        <v>23</v>
      </c>
      <c r="AB28" s="408" t="s">
        <v>24</v>
      </c>
      <c r="AC28" s="409"/>
      <c r="AD28" s="193"/>
      <c r="AE28" s="193"/>
      <c r="AF28" s="193"/>
    </row>
    <row r="29" spans="14:29" ht="19.5" customHeight="1" thickBot="1">
      <c r="N29" s="139">
        <f>X2</f>
        <v>100</v>
      </c>
      <c r="O29" s="140"/>
      <c r="P29" s="141">
        <f>AC25</f>
        <v>12.4465</v>
      </c>
      <c r="Q29" s="142">
        <v>0</v>
      </c>
      <c r="R29" s="307">
        <f>P29+Q29</f>
        <v>12.4465</v>
      </c>
      <c r="S29" s="308"/>
      <c r="T29" s="143"/>
      <c r="U29" s="144"/>
      <c r="V29" s="144"/>
      <c r="W29" s="145"/>
      <c r="X29" s="146">
        <f>AC27/AA29</f>
        <v>0.4148833333333334</v>
      </c>
      <c r="Y29" s="146"/>
      <c r="Z29" s="146"/>
      <c r="AA29" s="147">
        <v>0.3</v>
      </c>
      <c r="AB29" s="309">
        <f ca="1">NOW()</f>
        <v>41121.30702407407</v>
      </c>
      <c r="AC29" s="310"/>
    </row>
  </sheetData>
  <sheetProtection/>
  <mergeCells count="105">
    <mergeCell ref="A1:K1"/>
    <mergeCell ref="N1:AC1"/>
    <mergeCell ref="A2:B2"/>
    <mergeCell ref="C2:G2"/>
    <mergeCell ref="N2:O2"/>
    <mergeCell ref="P2:T2"/>
    <mergeCell ref="B3:G4"/>
    <mergeCell ref="P3:V4"/>
    <mergeCell ref="A5:D5"/>
    <mergeCell ref="E5:F5"/>
    <mergeCell ref="G5:M5"/>
    <mergeCell ref="N5:Q5"/>
    <mergeCell ref="X5:Y5"/>
    <mergeCell ref="A6:D6"/>
    <mergeCell ref="E6:F6"/>
    <mergeCell ref="H6:M6"/>
    <mergeCell ref="N6:Q6"/>
    <mergeCell ref="A7:D7"/>
    <mergeCell ref="E7:F7"/>
    <mergeCell ref="H7:M7"/>
    <mergeCell ref="N7:Q7"/>
    <mergeCell ref="A8:D8"/>
    <mergeCell ref="E8:F8"/>
    <mergeCell ref="H8:M8"/>
    <mergeCell ref="N8:Q8"/>
    <mergeCell ref="A9:D9"/>
    <mergeCell ref="E9:F9"/>
    <mergeCell ref="H9:M9"/>
    <mergeCell ref="N9:Q9"/>
    <mergeCell ref="A10:D10"/>
    <mergeCell ref="E10:F10"/>
    <mergeCell ref="H10:M10"/>
    <mergeCell ref="N10:Q10"/>
    <mergeCell ref="A11:D11"/>
    <mergeCell ref="E11:F11"/>
    <mergeCell ref="H11:M11"/>
    <mergeCell ref="N11:Q11"/>
    <mergeCell ref="A12:D12"/>
    <mergeCell ref="E12:F12"/>
    <mergeCell ref="H12:M12"/>
    <mergeCell ref="N12:Q12"/>
    <mergeCell ref="A13:D13"/>
    <mergeCell ref="E13:F13"/>
    <mergeCell ref="H13:M13"/>
    <mergeCell ref="N13:Q13"/>
    <mergeCell ref="A14:D14"/>
    <mergeCell ref="E14:F14"/>
    <mergeCell ref="H14:M14"/>
    <mergeCell ref="N14:Q14"/>
    <mergeCell ref="A15:D15"/>
    <mergeCell ref="E15:F15"/>
    <mergeCell ref="H15:M15"/>
    <mergeCell ref="N15:Q15"/>
    <mergeCell ref="A16:D16"/>
    <mergeCell ref="E16:F16"/>
    <mergeCell ref="H16:M16"/>
    <mergeCell ref="N16:Q16"/>
    <mergeCell ref="A17:D17"/>
    <mergeCell ref="E17:F17"/>
    <mergeCell ref="H17:M17"/>
    <mergeCell ref="N17:Q17"/>
    <mergeCell ref="A18:D18"/>
    <mergeCell ref="E18:F18"/>
    <mergeCell ref="H18:M18"/>
    <mergeCell ref="N18:Q18"/>
    <mergeCell ref="A19:D19"/>
    <mergeCell ref="E19:F19"/>
    <mergeCell ref="H19:M19"/>
    <mergeCell ref="N19:Q19"/>
    <mergeCell ref="A20:D20"/>
    <mergeCell ref="E20:F20"/>
    <mergeCell ref="H20:M20"/>
    <mergeCell ref="N20:Q20"/>
    <mergeCell ref="A21:D21"/>
    <mergeCell ref="E21:F21"/>
    <mergeCell ref="H21:M21"/>
    <mergeCell ref="N21:Q21"/>
    <mergeCell ref="A22:D22"/>
    <mergeCell ref="E22:F22"/>
    <mergeCell ref="H22:M22"/>
    <mergeCell ref="N22:Q22"/>
    <mergeCell ref="N23:Q23"/>
    <mergeCell ref="R23:AB23"/>
    <mergeCell ref="A24:K24"/>
    <mergeCell ref="N24:Q24"/>
    <mergeCell ref="A25:E25"/>
    <mergeCell ref="G25:H25"/>
    <mergeCell ref="I25:K25"/>
    <mergeCell ref="P25:Q25"/>
    <mergeCell ref="R26:S26"/>
    <mergeCell ref="B27:C27"/>
    <mergeCell ref="G27:H27"/>
    <mergeCell ref="I27:J27"/>
    <mergeCell ref="K27:L27"/>
    <mergeCell ref="N27:P27"/>
    <mergeCell ref="R27:S27"/>
    <mergeCell ref="AB28:AC28"/>
    <mergeCell ref="R29:S29"/>
    <mergeCell ref="AB29:AC29"/>
    <mergeCell ref="W27:AA27"/>
    <mergeCell ref="B28:C28"/>
    <mergeCell ref="G28:H28"/>
    <mergeCell ref="I28:J28"/>
    <mergeCell ref="K28:L28"/>
    <mergeCell ref="R28:S28"/>
  </mergeCells>
  <hyperlinks>
    <hyperlink ref="M1" location="LIST!A1" display="BACK TO MENU LIST"/>
  </hyperlinks>
  <printOptions/>
  <pageMargins left="0.7" right="0.45" top="0.75" bottom="0.5" header="0.3" footer="0.3"/>
  <pageSetup horizontalDpi="600" verticalDpi="600" orientation="landscape" scale="85" r:id="rId1"/>
  <colBreaks count="1" manualBreakCount="1">
    <brk id="13" max="65535" man="1"/>
  </colBreaks>
</worksheet>
</file>

<file path=xl/worksheets/sheet13.xml><?xml version="1.0" encoding="utf-8"?>
<worksheet xmlns="http://schemas.openxmlformats.org/spreadsheetml/2006/main" xmlns:r="http://schemas.openxmlformats.org/officeDocument/2006/relationships">
  <dimension ref="A1:AH30"/>
  <sheetViews>
    <sheetView zoomScalePageLayoutView="0" workbookViewId="0" topLeftCell="K3">
      <selection activeCell="X30" sqref="X30"/>
    </sheetView>
  </sheetViews>
  <sheetFormatPr defaultColWidth="9.140625" defaultRowHeight="12.75"/>
  <cols>
    <col min="1" max="1" width="9.8515625" style="87" customWidth="1"/>
    <col min="2" max="3" width="9.140625" style="87" customWidth="1"/>
    <col min="4" max="4" width="9.8515625" style="87" customWidth="1"/>
    <col min="5" max="5" width="9.140625" style="87" customWidth="1"/>
    <col min="6" max="6" width="14.421875" style="87" customWidth="1"/>
    <col min="7" max="7" width="4.8515625" style="87" customWidth="1"/>
    <col min="8" max="8" width="8.57421875" style="87" customWidth="1"/>
    <col min="9" max="9" width="9.8515625" style="87" customWidth="1"/>
    <col min="10" max="10" width="8.57421875" style="87" customWidth="1"/>
    <col min="11" max="12" width="13.7109375" style="87" customWidth="1"/>
    <col min="13" max="13" width="35.8515625" style="87" customWidth="1"/>
    <col min="14" max="16" width="9.140625" style="87" customWidth="1"/>
    <col min="17" max="18" width="8.57421875" style="87" customWidth="1"/>
    <col min="19" max="19" width="7.7109375" style="87" customWidth="1"/>
    <col min="20" max="20" width="10.421875" style="87" customWidth="1"/>
    <col min="21" max="22" width="8.8515625" style="87" customWidth="1"/>
    <col min="23" max="23" width="9.8515625" style="87" customWidth="1"/>
    <col min="24" max="24" width="12.28125" style="87" customWidth="1"/>
    <col min="25" max="25" width="4.8515625" style="87" customWidth="1"/>
    <col min="26" max="26" width="10.28125" style="87" customWidth="1"/>
    <col min="27" max="27" width="9.8515625" style="87" customWidth="1"/>
    <col min="28" max="28" width="8.57421875" style="87" customWidth="1"/>
    <col min="29" max="29" width="13.7109375" style="87" customWidth="1"/>
    <col min="30" max="32" width="9.00390625" style="87" customWidth="1"/>
    <col min="33" max="16384" width="9.140625" style="87" customWidth="1"/>
  </cols>
  <sheetData>
    <row r="1" spans="1:34" ht="21">
      <c r="A1" s="428" t="s">
        <v>43</v>
      </c>
      <c r="B1" s="428"/>
      <c r="C1" s="428"/>
      <c r="D1" s="428"/>
      <c r="E1" s="428"/>
      <c r="F1" s="428"/>
      <c r="G1" s="428"/>
      <c r="H1" s="428"/>
      <c r="I1" s="428"/>
      <c r="J1" s="428"/>
      <c r="K1" s="428"/>
      <c r="L1" s="224"/>
      <c r="M1" s="251" t="s">
        <v>629</v>
      </c>
      <c r="N1" s="387" t="s">
        <v>56</v>
      </c>
      <c r="O1" s="388"/>
      <c r="P1" s="388"/>
      <c r="Q1" s="388"/>
      <c r="R1" s="388"/>
      <c r="S1" s="388"/>
      <c r="T1" s="388"/>
      <c r="U1" s="388"/>
      <c r="V1" s="388"/>
      <c r="W1" s="388"/>
      <c r="X1" s="388"/>
      <c r="Y1" s="388"/>
      <c r="Z1" s="388"/>
      <c r="AA1" s="388"/>
      <c r="AB1" s="388"/>
      <c r="AC1" s="388"/>
      <c r="AD1" s="214"/>
      <c r="AE1" s="214"/>
      <c r="AF1" s="214"/>
      <c r="AG1" s="151"/>
      <c r="AH1" s="151"/>
    </row>
    <row r="2" spans="1:34" ht="47.25" customHeight="1" thickBot="1">
      <c r="A2" s="370" t="s">
        <v>44</v>
      </c>
      <c r="B2" s="370"/>
      <c r="C2" s="389" t="s">
        <v>270</v>
      </c>
      <c r="D2" s="389"/>
      <c r="E2" s="389"/>
      <c r="F2" s="389"/>
      <c r="G2" s="389"/>
      <c r="H2" s="88" t="s">
        <v>55</v>
      </c>
      <c r="I2" s="89">
        <v>100</v>
      </c>
      <c r="J2" s="88" t="s">
        <v>48</v>
      </c>
      <c r="K2" s="152">
        <v>3</v>
      </c>
      <c r="L2" s="90" t="s">
        <v>85</v>
      </c>
      <c r="M2" s="91"/>
      <c r="N2" s="390" t="s">
        <v>17</v>
      </c>
      <c r="O2" s="390"/>
      <c r="P2" s="391" t="str">
        <f>C2</f>
        <v>Creamed Spinach</v>
      </c>
      <c r="Q2" s="391"/>
      <c r="R2" s="391"/>
      <c r="S2" s="391"/>
      <c r="T2" s="392"/>
      <c r="U2" s="149"/>
      <c r="V2" s="149"/>
      <c r="W2" s="88" t="s">
        <v>55</v>
      </c>
      <c r="X2" s="93">
        <f>I2</f>
        <v>100</v>
      </c>
      <c r="Y2" s="112"/>
      <c r="Z2" s="94" t="s">
        <v>53</v>
      </c>
      <c r="AA2" s="95">
        <f>K2</f>
        <v>3</v>
      </c>
      <c r="AB2" s="159" t="s">
        <v>85</v>
      </c>
      <c r="AC2" s="155"/>
      <c r="AD2" s="156"/>
      <c r="AE2" s="156"/>
      <c r="AF2" s="156"/>
      <c r="AG2" s="155"/>
      <c r="AH2" s="155"/>
    </row>
    <row r="3" spans="1:34" ht="19.5" customHeight="1">
      <c r="A3" s="216"/>
      <c r="B3" s="370"/>
      <c r="C3" s="423"/>
      <c r="D3" s="423"/>
      <c r="E3" s="423"/>
      <c r="F3" s="423"/>
      <c r="G3" s="423"/>
      <c r="H3" s="157"/>
      <c r="I3" s="214"/>
      <c r="J3" s="88"/>
      <c r="K3" s="95"/>
      <c r="L3" s="158"/>
      <c r="M3" s="92"/>
      <c r="N3" s="88"/>
      <c r="O3" s="88"/>
      <c r="P3" s="422">
        <f>C3</f>
        <v>0</v>
      </c>
      <c r="Q3" s="423"/>
      <c r="R3" s="423"/>
      <c r="S3" s="423"/>
      <c r="T3" s="423"/>
      <c r="U3" s="423"/>
      <c r="V3" s="423"/>
      <c r="W3" s="88"/>
      <c r="X3" s="112">
        <f>I3</f>
        <v>0</v>
      </c>
      <c r="Y3" s="112"/>
      <c r="Z3" s="94"/>
      <c r="AA3" s="95"/>
      <c r="AB3" s="159"/>
      <c r="AC3" s="155"/>
      <c r="AD3" s="156"/>
      <c r="AE3" s="156"/>
      <c r="AF3" s="156"/>
      <c r="AG3" s="155"/>
      <c r="AH3" s="155"/>
    </row>
    <row r="4" spans="2:34" ht="15" customHeight="1" thickBot="1">
      <c r="B4" s="410"/>
      <c r="C4" s="410"/>
      <c r="D4" s="410"/>
      <c r="E4" s="410"/>
      <c r="F4" s="410"/>
      <c r="G4" s="410"/>
      <c r="H4" s="160"/>
      <c r="I4" s="160"/>
      <c r="N4" s="161"/>
      <c r="O4" s="161"/>
      <c r="P4" s="410"/>
      <c r="Q4" s="410"/>
      <c r="R4" s="410"/>
      <c r="S4" s="410"/>
      <c r="T4" s="410"/>
      <c r="U4" s="410"/>
      <c r="V4" s="410"/>
      <c r="W4" s="214"/>
      <c r="X4" s="155"/>
      <c r="Y4" s="155"/>
      <c r="Z4" s="155"/>
      <c r="AA4" s="155"/>
      <c r="AB4" s="155"/>
      <c r="AC4" s="155"/>
      <c r="AD4" s="162"/>
      <c r="AE4" s="162"/>
      <c r="AF4" s="162"/>
      <c r="AG4" s="155"/>
      <c r="AH4" s="155"/>
    </row>
    <row r="5" spans="1:32" ht="45.75" customHeight="1" thickBot="1">
      <c r="A5" s="434" t="s">
        <v>1</v>
      </c>
      <c r="B5" s="435"/>
      <c r="C5" s="435"/>
      <c r="D5" s="436"/>
      <c r="E5" s="437" t="s">
        <v>54</v>
      </c>
      <c r="F5" s="438"/>
      <c r="G5" s="437" t="s">
        <v>32</v>
      </c>
      <c r="H5" s="439"/>
      <c r="I5" s="439"/>
      <c r="J5" s="439"/>
      <c r="K5" s="439"/>
      <c r="L5" s="439"/>
      <c r="M5" s="438"/>
      <c r="N5" s="425" t="s">
        <v>1</v>
      </c>
      <c r="O5" s="426"/>
      <c r="P5" s="426"/>
      <c r="Q5" s="426"/>
      <c r="R5" s="163" t="s">
        <v>31</v>
      </c>
      <c r="S5" s="223" t="s">
        <v>2</v>
      </c>
      <c r="T5" s="164" t="s">
        <v>51</v>
      </c>
      <c r="U5" s="163" t="s">
        <v>30</v>
      </c>
      <c r="V5" s="163" t="s">
        <v>49</v>
      </c>
      <c r="W5" s="163" t="s">
        <v>58</v>
      </c>
      <c r="X5" s="362" t="s">
        <v>79</v>
      </c>
      <c r="Y5" s="362"/>
      <c r="Z5" s="163" t="s">
        <v>50</v>
      </c>
      <c r="AA5" s="164" t="s">
        <v>13</v>
      </c>
      <c r="AB5" s="164" t="s">
        <v>129</v>
      </c>
      <c r="AC5" s="165" t="s">
        <v>130</v>
      </c>
      <c r="AD5" s="214"/>
      <c r="AE5" s="214"/>
      <c r="AF5" s="214"/>
    </row>
    <row r="6" spans="1:32" ht="18.75" customHeight="1">
      <c r="A6" s="363" t="s">
        <v>271</v>
      </c>
      <c r="B6" s="364"/>
      <c r="C6" s="364"/>
      <c r="D6" s="365"/>
      <c r="E6" s="366" t="s">
        <v>272</v>
      </c>
      <c r="F6" s="367"/>
      <c r="G6" s="98">
        <v>1</v>
      </c>
      <c r="H6" s="364" t="s">
        <v>273</v>
      </c>
      <c r="I6" s="364"/>
      <c r="J6" s="364"/>
      <c r="K6" s="364"/>
      <c r="L6" s="364"/>
      <c r="M6" s="367"/>
      <c r="N6" s="394" t="str">
        <f aca="true" t="shared" si="0" ref="N6:N21">A6</f>
        <v>Béchamel (see recipe)</v>
      </c>
      <c r="O6" s="395"/>
      <c r="P6" s="395"/>
      <c r="Q6" s="395"/>
      <c r="R6" s="166">
        <v>0.02</v>
      </c>
      <c r="S6" s="167" t="s">
        <v>95</v>
      </c>
      <c r="T6" s="168">
        <f>R6*X2</f>
        <v>2</v>
      </c>
      <c r="U6" s="184">
        <f>(X2*R6)/AA6</f>
        <v>2</v>
      </c>
      <c r="V6" s="170"/>
      <c r="W6" s="171">
        <v>13.1</v>
      </c>
      <c r="X6" s="181">
        <f aca="true" t="shared" si="1" ref="X6:X11">U6/1</f>
        <v>2</v>
      </c>
      <c r="Y6" s="181"/>
      <c r="Z6" s="173">
        <f>W6*X6</f>
        <v>26.2</v>
      </c>
      <c r="AA6" s="174">
        <v>1</v>
      </c>
      <c r="AB6" s="175">
        <f>Z6/X2</f>
        <v>0.262</v>
      </c>
      <c r="AC6" s="176">
        <f>Z6</f>
        <v>26.2</v>
      </c>
      <c r="AD6" s="177"/>
      <c r="AE6" s="177"/>
      <c r="AF6" s="177"/>
    </row>
    <row r="7" spans="1:32" ht="18.75" customHeight="1">
      <c r="A7" s="351" t="s">
        <v>274</v>
      </c>
      <c r="B7" s="352"/>
      <c r="C7" s="352"/>
      <c r="D7" s="353"/>
      <c r="E7" s="356" t="s">
        <v>275</v>
      </c>
      <c r="F7" s="355"/>
      <c r="G7" s="98"/>
      <c r="H7" s="352" t="s">
        <v>276</v>
      </c>
      <c r="I7" s="352"/>
      <c r="J7" s="352"/>
      <c r="K7" s="352"/>
      <c r="L7" s="352"/>
      <c r="M7" s="355"/>
      <c r="N7" s="394" t="str">
        <f t="shared" si="0"/>
        <v>Onion Small dice</v>
      </c>
      <c r="O7" s="395"/>
      <c r="P7" s="395"/>
      <c r="Q7" s="395"/>
      <c r="R7" s="178">
        <v>0.04</v>
      </c>
      <c r="S7" s="167" t="s">
        <v>91</v>
      </c>
      <c r="T7" s="181">
        <f>X2*R7</f>
        <v>4</v>
      </c>
      <c r="U7" s="180">
        <f>(X2*R7)/AA7</f>
        <v>4</v>
      </c>
      <c r="V7" s="170"/>
      <c r="W7" s="171">
        <v>0.14</v>
      </c>
      <c r="X7" s="181">
        <f t="shared" si="1"/>
        <v>4</v>
      </c>
      <c r="Y7" s="181"/>
      <c r="Z7" s="173">
        <f>W7*X7</f>
        <v>0.56</v>
      </c>
      <c r="AA7" s="179">
        <v>1</v>
      </c>
      <c r="AB7" s="175">
        <f>Z7/X2</f>
        <v>0.005600000000000001</v>
      </c>
      <c r="AC7" s="176">
        <f>Z7</f>
        <v>0.56</v>
      </c>
      <c r="AD7" s="177"/>
      <c r="AE7" s="177"/>
      <c r="AF7" s="177"/>
    </row>
    <row r="8" spans="1:32" ht="18.75" customHeight="1">
      <c r="A8" s="351" t="s">
        <v>277</v>
      </c>
      <c r="B8" s="352"/>
      <c r="C8" s="352"/>
      <c r="D8" s="353"/>
      <c r="E8" s="354" t="s">
        <v>217</v>
      </c>
      <c r="F8" s="355"/>
      <c r="G8" s="98">
        <v>2</v>
      </c>
      <c r="H8" s="352" t="s">
        <v>278</v>
      </c>
      <c r="I8" s="352"/>
      <c r="J8" s="352"/>
      <c r="K8" s="352"/>
      <c r="L8" s="352"/>
      <c r="M8" s="355"/>
      <c r="N8" s="394" t="str">
        <f>A8</f>
        <v>Garlic minced</v>
      </c>
      <c r="O8" s="395"/>
      <c r="P8" s="395"/>
      <c r="Q8" s="395"/>
      <c r="R8" s="178">
        <v>0.005</v>
      </c>
      <c r="S8" s="167" t="s">
        <v>91</v>
      </c>
      <c r="T8" s="168">
        <f>X2*R8</f>
        <v>0.5</v>
      </c>
      <c r="U8" s="180">
        <f>(X2*R8)/AA8</f>
        <v>0.5</v>
      </c>
      <c r="V8" s="170"/>
      <c r="W8" s="171">
        <v>1.47</v>
      </c>
      <c r="X8" s="181">
        <f t="shared" si="1"/>
        <v>0.5</v>
      </c>
      <c r="Y8" s="181"/>
      <c r="Z8" s="173">
        <f>W8*X8</f>
        <v>0.735</v>
      </c>
      <c r="AA8" s="179">
        <v>1</v>
      </c>
      <c r="AB8" s="175">
        <f>Z8/X2</f>
        <v>0.00735</v>
      </c>
      <c r="AC8" s="182">
        <f>Z8</f>
        <v>0.735</v>
      </c>
      <c r="AD8" s="177"/>
      <c r="AE8" s="177"/>
      <c r="AF8" s="177"/>
    </row>
    <row r="9" spans="1:32" ht="18.75" customHeight="1">
      <c r="A9" s="351" t="s">
        <v>279</v>
      </c>
      <c r="B9" s="352"/>
      <c r="C9" s="352"/>
      <c r="D9" s="353"/>
      <c r="E9" s="356" t="s">
        <v>280</v>
      </c>
      <c r="F9" s="355"/>
      <c r="G9" s="98">
        <v>3</v>
      </c>
      <c r="H9" s="352" t="s">
        <v>281</v>
      </c>
      <c r="I9" s="352"/>
      <c r="J9" s="352"/>
      <c r="K9" s="352"/>
      <c r="L9" s="352"/>
      <c r="M9" s="355"/>
      <c r="N9" s="394" t="str">
        <f t="shared" si="0"/>
        <v>Clove ground</v>
      </c>
      <c r="O9" s="395"/>
      <c r="P9" s="395"/>
      <c r="Q9" s="395"/>
      <c r="R9" s="178">
        <v>0.02</v>
      </c>
      <c r="S9" s="167" t="s">
        <v>172</v>
      </c>
      <c r="T9" s="168">
        <f>X2*R9</f>
        <v>2</v>
      </c>
      <c r="U9" s="180">
        <f>(X2*R9)/AA9</f>
        <v>2</v>
      </c>
      <c r="V9" s="170"/>
      <c r="W9" s="171">
        <v>0.56</v>
      </c>
      <c r="X9" s="181">
        <f t="shared" si="1"/>
        <v>2</v>
      </c>
      <c r="Y9" s="181"/>
      <c r="Z9" s="173">
        <f>W9*X9</f>
        <v>1.12</v>
      </c>
      <c r="AA9" s="179">
        <v>1</v>
      </c>
      <c r="AB9" s="175">
        <f>Z9/X2</f>
        <v>0.011200000000000002</v>
      </c>
      <c r="AC9" s="182">
        <f>Z9</f>
        <v>1.12</v>
      </c>
      <c r="AD9" s="177"/>
      <c r="AE9" s="177"/>
      <c r="AF9" s="177"/>
    </row>
    <row r="10" spans="1:32" ht="18.75" customHeight="1">
      <c r="A10" s="351" t="s">
        <v>282</v>
      </c>
      <c r="B10" s="352"/>
      <c r="C10" s="352"/>
      <c r="D10" s="353"/>
      <c r="E10" s="356" t="s">
        <v>283</v>
      </c>
      <c r="F10" s="355"/>
      <c r="G10" s="98"/>
      <c r="H10" s="352" t="s">
        <v>284</v>
      </c>
      <c r="I10" s="352"/>
      <c r="J10" s="352"/>
      <c r="K10" s="352"/>
      <c r="L10" s="352"/>
      <c r="M10" s="355"/>
      <c r="N10" s="394" t="str">
        <f t="shared" si="0"/>
        <v>salt &amp; white pepper</v>
      </c>
      <c r="O10" s="395"/>
      <c r="P10" s="395"/>
      <c r="Q10" s="395"/>
      <c r="R10" s="183"/>
      <c r="S10" s="167"/>
      <c r="T10" s="168">
        <f>X2*R10</f>
        <v>0</v>
      </c>
      <c r="U10" s="180">
        <f>(X2*R10)/AA10</f>
        <v>0</v>
      </c>
      <c r="V10" s="170"/>
      <c r="W10" s="171">
        <v>0</v>
      </c>
      <c r="X10" s="181">
        <f t="shared" si="1"/>
        <v>0</v>
      </c>
      <c r="Y10" s="181"/>
      <c r="Z10" s="173">
        <v>0</v>
      </c>
      <c r="AA10" s="179">
        <v>1</v>
      </c>
      <c r="AB10" s="175">
        <f>Z10/X2</f>
        <v>0</v>
      </c>
      <c r="AC10" s="182">
        <v>0</v>
      </c>
      <c r="AD10" s="177"/>
      <c r="AE10" s="177"/>
      <c r="AF10" s="177"/>
    </row>
    <row r="11" spans="1:32" ht="27" customHeight="1">
      <c r="A11" s="351" t="s">
        <v>285</v>
      </c>
      <c r="B11" s="352"/>
      <c r="C11" s="352"/>
      <c r="D11" s="353"/>
      <c r="E11" s="356" t="s">
        <v>286</v>
      </c>
      <c r="F11" s="355"/>
      <c r="G11" s="98">
        <v>4</v>
      </c>
      <c r="H11" s="352" t="s">
        <v>287</v>
      </c>
      <c r="I11" s="352"/>
      <c r="J11" s="352"/>
      <c r="K11" s="352"/>
      <c r="L11" s="352"/>
      <c r="M11" s="355"/>
      <c r="N11" s="393" t="str">
        <f t="shared" si="0"/>
        <v>Frozen spinach, drained and squeezed dry</v>
      </c>
      <c r="O11" s="359"/>
      <c r="P11" s="359"/>
      <c r="Q11" s="359"/>
      <c r="R11" s="178">
        <v>0.15</v>
      </c>
      <c r="S11" s="167" t="s">
        <v>61</v>
      </c>
      <c r="T11" s="168">
        <f>X2*R11</f>
        <v>15</v>
      </c>
      <c r="U11" s="184">
        <f>(X2*R11)/AA11</f>
        <v>15</v>
      </c>
      <c r="V11" s="170"/>
      <c r="W11" s="171">
        <v>0.85</v>
      </c>
      <c r="X11" s="181">
        <f t="shared" si="1"/>
        <v>15</v>
      </c>
      <c r="Y11" s="181"/>
      <c r="Z11" s="173">
        <f>W11*X11</f>
        <v>12.75</v>
      </c>
      <c r="AA11" s="179">
        <v>1</v>
      </c>
      <c r="AB11" s="175">
        <f>Z11/X2</f>
        <v>0.1275</v>
      </c>
      <c r="AC11" s="176">
        <f>Z11</f>
        <v>12.75</v>
      </c>
      <c r="AD11" s="177"/>
      <c r="AE11" s="177"/>
      <c r="AF11" s="177"/>
    </row>
    <row r="12" spans="1:32" ht="30" customHeight="1">
      <c r="A12" s="351"/>
      <c r="B12" s="352"/>
      <c r="C12" s="352"/>
      <c r="D12" s="353"/>
      <c r="E12" s="356"/>
      <c r="F12" s="355"/>
      <c r="G12" s="98"/>
      <c r="H12" s="352" t="s">
        <v>288</v>
      </c>
      <c r="I12" s="352"/>
      <c r="J12" s="352"/>
      <c r="K12" s="352"/>
      <c r="L12" s="352"/>
      <c r="M12" s="355"/>
      <c r="N12" s="351">
        <f>A12</f>
        <v>0</v>
      </c>
      <c r="O12" s="357"/>
      <c r="P12" s="357"/>
      <c r="Q12" s="357"/>
      <c r="R12" s="178"/>
      <c r="S12" s="167"/>
      <c r="T12" s="168"/>
      <c r="U12" s="180"/>
      <c r="V12" s="170"/>
      <c r="W12" s="171"/>
      <c r="X12" s="181"/>
      <c r="Y12" s="181"/>
      <c r="Z12" s="173"/>
      <c r="AA12" s="179"/>
      <c r="AB12" s="175"/>
      <c r="AC12" s="182"/>
      <c r="AD12" s="177"/>
      <c r="AE12" s="177"/>
      <c r="AF12" s="177"/>
    </row>
    <row r="13" spans="1:32" ht="18.75" customHeight="1">
      <c r="A13" s="351"/>
      <c r="B13" s="352"/>
      <c r="C13" s="352"/>
      <c r="D13" s="353"/>
      <c r="E13" s="354"/>
      <c r="F13" s="355"/>
      <c r="G13" s="98"/>
      <c r="H13" s="352"/>
      <c r="I13" s="352"/>
      <c r="J13" s="352"/>
      <c r="K13" s="352"/>
      <c r="L13" s="352"/>
      <c r="M13" s="355"/>
      <c r="N13" s="394">
        <f t="shared" si="0"/>
        <v>0</v>
      </c>
      <c r="O13" s="395"/>
      <c r="P13" s="395"/>
      <c r="Q13" s="395"/>
      <c r="R13" s="178"/>
      <c r="S13" s="167"/>
      <c r="T13" s="168"/>
      <c r="U13" s="180"/>
      <c r="V13" s="170"/>
      <c r="W13" s="171"/>
      <c r="X13" s="181"/>
      <c r="Y13" s="181"/>
      <c r="Z13" s="173"/>
      <c r="AA13" s="179"/>
      <c r="AB13" s="175"/>
      <c r="AC13" s="182"/>
      <c r="AD13" s="177"/>
      <c r="AE13" s="177"/>
      <c r="AF13" s="177"/>
    </row>
    <row r="14" spans="1:32" ht="18.75" customHeight="1">
      <c r="A14" s="351"/>
      <c r="B14" s="352"/>
      <c r="C14" s="352"/>
      <c r="D14" s="353"/>
      <c r="E14" s="354"/>
      <c r="F14" s="355"/>
      <c r="G14" s="98"/>
      <c r="H14" s="352"/>
      <c r="I14" s="352"/>
      <c r="J14" s="352"/>
      <c r="K14" s="352"/>
      <c r="L14" s="352"/>
      <c r="M14" s="355"/>
      <c r="N14" s="394">
        <f t="shared" si="0"/>
        <v>0</v>
      </c>
      <c r="O14" s="395"/>
      <c r="P14" s="395"/>
      <c r="Q14" s="395"/>
      <c r="R14" s="178"/>
      <c r="S14" s="167"/>
      <c r="T14" s="168"/>
      <c r="U14" s="180"/>
      <c r="V14" s="170"/>
      <c r="W14" s="171"/>
      <c r="X14" s="181"/>
      <c r="Y14" s="181"/>
      <c r="Z14" s="173"/>
      <c r="AA14" s="179"/>
      <c r="AB14" s="175"/>
      <c r="AC14" s="182"/>
      <c r="AD14" s="177"/>
      <c r="AE14" s="177"/>
      <c r="AF14" s="177"/>
    </row>
    <row r="15" spans="1:32" ht="18.75" customHeight="1">
      <c r="A15" s="351"/>
      <c r="B15" s="352"/>
      <c r="C15" s="352"/>
      <c r="D15" s="353"/>
      <c r="E15" s="354"/>
      <c r="F15" s="355"/>
      <c r="G15" s="98"/>
      <c r="H15" s="352"/>
      <c r="I15" s="352"/>
      <c r="J15" s="352"/>
      <c r="K15" s="352"/>
      <c r="L15" s="352"/>
      <c r="M15" s="355"/>
      <c r="N15" s="394">
        <f t="shared" si="0"/>
        <v>0</v>
      </c>
      <c r="O15" s="395"/>
      <c r="P15" s="395"/>
      <c r="Q15" s="395"/>
      <c r="R15" s="178"/>
      <c r="S15" s="167"/>
      <c r="T15" s="168"/>
      <c r="U15" s="184"/>
      <c r="V15" s="170"/>
      <c r="W15" s="171"/>
      <c r="X15" s="168"/>
      <c r="Y15" s="168"/>
      <c r="Z15" s="173"/>
      <c r="AA15" s="179"/>
      <c r="AB15" s="175"/>
      <c r="AC15" s="182"/>
      <c r="AD15" s="177"/>
      <c r="AE15" s="177"/>
      <c r="AF15" s="177"/>
    </row>
    <row r="16" spans="1:32" ht="18.75" customHeight="1">
      <c r="A16" s="351"/>
      <c r="B16" s="352"/>
      <c r="C16" s="352"/>
      <c r="D16" s="353"/>
      <c r="E16" s="354"/>
      <c r="F16" s="355"/>
      <c r="G16" s="98"/>
      <c r="H16" s="352"/>
      <c r="I16" s="352"/>
      <c r="J16" s="352"/>
      <c r="K16" s="352"/>
      <c r="L16" s="352"/>
      <c r="M16" s="355"/>
      <c r="N16" s="394">
        <f t="shared" si="0"/>
        <v>0</v>
      </c>
      <c r="O16" s="395"/>
      <c r="P16" s="395"/>
      <c r="Q16" s="395"/>
      <c r="R16" s="178"/>
      <c r="S16" s="167"/>
      <c r="T16" s="168"/>
      <c r="U16" s="184"/>
      <c r="V16" s="170"/>
      <c r="W16" s="171"/>
      <c r="X16" s="168"/>
      <c r="Y16" s="168"/>
      <c r="Z16" s="173"/>
      <c r="AA16" s="179"/>
      <c r="AB16" s="175"/>
      <c r="AC16" s="182"/>
      <c r="AD16" s="177"/>
      <c r="AE16" s="177"/>
      <c r="AF16" s="177"/>
    </row>
    <row r="17" spans="1:32" ht="18.75" customHeight="1">
      <c r="A17" s="351"/>
      <c r="B17" s="352"/>
      <c r="C17" s="352"/>
      <c r="D17" s="353"/>
      <c r="E17" s="354"/>
      <c r="F17" s="355"/>
      <c r="G17" s="98"/>
      <c r="H17" s="352"/>
      <c r="I17" s="352"/>
      <c r="J17" s="352"/>
      <c r="K17" s="352"/>
      <c r="L17" s="352"/>
      <c r="M17" s="355"/>
      <c r="N17" s="394">
        <f t="shared" si="0"/>
        <v>0</v>
      </c>
      <c r="O17" s="395"/>
      <c r="P17" s="395"/>
      <c r="Q17" s="395"/>
      <c r="R17" s="185"/>
      <c r="S17" s="167"/>
      <c r="T17" s="168"/>
      <c r="U17" s="184"/>
      <c r="V17" s="170"/>
      <c r="W17" s="171"/>
      <c r="X17" s="168"/>
      <c r="Y17" s="168"/>
      <c r="Z17" s="173"/>
      <c r="AA17" s="179"/>
      <c r="AB17" s="175"/>
      <c r="AC17" s="182"/>
      <c r="AD17" s="177"/>
      <c r="AE17" s="177"/>
      <c r="AF17" s="177"/>
    </row>
    <row r="18" spans="1:32" ht="18.75" customHeight="1">
      <c r="A18" s="351"/>
      <c r="B18" s="352"/>
      <c r="C18" s="352"/>
      <c r="D18" s="353"/>
      <c r="E18" s="354"/>
      <c r="F18" s="355"/>
      <c r="G18" s="98"/>
      <c r="H18" s="352"/>
      <c r="I18" s="352"/>
      <c r="J18" s="352"/>
      <c r="K18" s="352"/>
      <c r="L18" s="352"/>
      <c r="M18" s="355"/>
      <c r="N18" s="394">
        <f t="shared" si="0"/>
        <v>0</v>
      </c>
      <c r="O18" s="395"/>
      <c r="P18" s="395"/>
      <c r="Q18" s="395"/>
      <c r="R18" s="185"/>
      <c r="S18" s="167"/>
      <c r="T18" s="168"/>
      <c r="U18" s="184"/>
      <c r="V18" s="170"/>
      <c r="W18" s="171"/>
      <c r="X18" s="168"/>
      <c r="Y18" s="168"/>
      <c r="Z18" s="173"/>
      <c r="AA18" s="179"/>
      <c r="AB18" s="175"/>
      <c r="AC18" s="182"/>
      <c r="AD18" s="177"/>
      <c r="AE18" s="177"/>
      <c r="AF18" s="177"/>
    </row>
    <row r="19" spans="1:32" ht="18.75" customHeight="1">
      <c r="A19" s="351"/>
      <c r="B19" s="352"/>
      <c r="C19" s="352"/>
      <c r="D19" s="353"/>
      <c r="E19" s="354"/>
      <c r="F19" s="355"/>
      <c r="G19" s="98"/>
      <c r="H19" s="352"/>
      <c r="I19" s="352"/>
      <c r="J19" s="352"/>
      <c r="K19" s="352"/>
      <c r="L19" s="352"/>
      <c r="M19" s="355"/>
      <c r="N19" s="394">
        <f t="shared" si="0"/>
        <v>0</v>
      </c>
      <c r="O19" s="395"/>
      <c r="P19" s="395"/>
      <c r="Q19" s="395"/>
      <c r="R19" s="185"/>
      <c r="S19" s="167"/>
      <c r="T19" s="168"/>
      <c r="U19" s="184"/>
      <c r="V19" s="170"/>
      <c r="W19" s="171"/>
      <c r="X19" s="168"/>
      <c r="Y19" s="168"/>
      <c r="Z19" s="173"/>
      <c r="AA19" s="179"/>
      <c r="AB19" s="175"/>
      <c r="AC19" s="182"/>
      <c r="AD19" s="177"/>
      <c r="AE19" s="177"/>
      <c r="AF19" s="177"/>
    </row>
    <row r="20" spans="1:32" ht="18.75" customHeight="1">
      <c r="A20" s="351"/>
      <c r="B20" s="352"/>
      <c r="C20" s="352"/>
      <c r="D20" s="353"/>
      <c r="E20" s="354"/>
      <c r="F20" s="355"/>
      <c r="G20" s="98"/>
      <c r="H20" s="352"/>
      <c r="I20" s="352"/>
      <c r="J20" s="352"/>
      <c r="K20" s="352"/>
      <c r="L20" s="352"/>
      <c r="M20" s="355"/>
      <c r="N20" s="394">
        <f t="shared" si="0"/>
        <v>0</v>
      </c>
      <c r="O20" s="395"/>
      <c r="P20" s="395"/>
      <c r="Q20" s="395"/>
      <c r="R20" s="185"/>
      <c r="S20" s="167"/>
      <c r="T20" s="168"/>
      <c r="U20" s="184"/>
      <c r="V20" s="170"/>
      <c r="W20" s="171"/>
      <c r="X20" s="168"/>
      <c r="Y20" s="168"/>
      <c r="Z20" s="173"/>
      <c r="AA20" s="179"/>
      <c r="AB20" s="175"/>
      <c r="AC20" s="182"/>
      <c r="AD20" s="177"/>
      <c r="AE20" s="177"/>
      <c r="AF20" s="177"/>
    </row>
    <row r="21" spans="1:32" ht="18.75" customHeight="1">
      <c r="A21" s="351"/>
      <c r="B21" s="352"/>
      <c r="C21" s="352"/>
      <c r="D21" s="353"/>
      <c r="E21" s="354"/>
      <c r="F21" s="355"/>
      <c r="G21" s="98"/>
      <c r="H21" s="352"/>
      <c r="I21" s="352"/>
      <c r="J21" s="352"/>
      <c r="K21" s="352"/>
      <c r="L21" s="352"/>
      <c r="M21" s="355"/>
      <c r="N21" s="394">
        <f t="shared" si="0"/>
        <v>0</v>
      </c>
      <c r="O21" s="395"/>
      <c r="P21" s="395"/>
      <c r="Q21" s="395"/>
      <c r="R21" s="185"/>
      <c r="S21" s="167"/>
      <c r="T21" s="168"/>
      <c r="U21" s="184"/>
      <c r="V21" s="170"/>
      <c r="W21" s="171"/>
      <c r="X21" s="168"/>
      <c r="Y21" s="168"/>
      <c r="Z21" s="173"/>
      <c r="AA21" s="179"/>
      <c r="AB21" s="175"/>
      <c r="AC21" s="182"/>
      <c r="AD21" s="177"/>
      <c r="AE21" s="177"/>
      <c r="AF21" s="177"/>
    </row>
    <row r="22" spans="1:32" ht="18.75" customHeight="1">
      <c r="A22" s="351"/>
      <c r="B22" s="352"/>
      <c r="C22" s="352"/>
      <c r="D22" s="353"/>
      <c r="E22" s="354"/>
      <c r="F22" s="355"/>
      <c r="G22" s="98"/>
      <c r="H22" s="352"/>
      <c r="I22" s="352"/>
      <c r="J22" s="352"/>
      <c r="K22" s="352"/>
      <c r="L22" s="352"/>
      <c r="M22" s="355"/>
      <c r="N22" s="394"/>
      <c r="O22" s="395"/>
      <c r="P22" s="395"/>
      <c r="Q22" s="395"/>
      <c r="R22" s="185"/>
      <c r="S22" s="167"/>
      <c r="T22" s="168"/>
      <c r="U22" s="184"/>
      <c r="V22" s="170"/>
      <c r="W22" s="171"/>
      <c r="X22" s="168"/>
      <c r="Y22" s="168"/>
      <c r="Z22" s="186"/>
      <c r="AA22" s="179"/>
      <c r="AB22" s="175"/>
      <c r="AC22" s="182"/>
      <c r="AD22" s="177"/>
      <c r="AE22" s="177"/>
      <c r="AF22" s="177"/>
    </row>
    <row r="23" spans="1:32" ht="18.75" customHeight="1" thickBot="1">
      <c r="A23" s="414"/>
      <c r="B23" s="402"/>
      <c r="C23" s="402"/>
      <c r="D23" s="415"/>
      <c r="E23" s="354"/>
      <c r="F23" s="355"/>
      <c r="G23" s="187"/>
      <c r="H23" s="402"/>
      <c r="I23" s="402"/>
      <c r="J23" s="402"/>
      <c r="K23" s="402"/>
      <c r="L23" s="402"/>
      <c r="M23" s="403"/>
      <c r="N23" s="394"/>
      <c r="O23" s="395"/>
      <c r="P23" s="395"/>
      <c r="Q23" s="395"/>
      <c r="R23" s="185"/>
      <c r="S23" s="167"/>
      <c r="T23" s="168"/>
      <c r="U23" s="184"/>
      <c r="V23" s="170"/>
      <c r="W23" s="171">
        <v>0</v>
      </c>
      <c r="X23" s="168"/>
      <c r="Y23" s="168"/>
      <c r="Z23" s="186"/>
      <c r="AA23" s="179"/>
      <c r="AB23" s="175"/>
      <c r="AC23" s="182">
        <f>ROUND(U23*AB23,5)</f>
        <v>0</v>
      </c>
      <c r="AD23" s="177"/>
      <c r="AE23" s="177"/>
      <c r="AF23" s="177"/>
    </row>
    <row r="24" spans="1:32" ht="25.5" customHeight="1" thickBot="1">
      <c r="A24" s="188"/>
      <c r="B24" s="217"/>
      <c r="C24" s="217"/>
      <c r="D24" s="217"/>
      <c r="E24" s="217"/>
      <c r="F24" s="217"/>
      <c r="G24" s="217"/>
      <c r="H24" s="217"/>
      <c r="I24" s="217"/>
      <c r="J24" s="217"/>
      <c r="K24" s="218"/>
      <c r="L24" s="131"/>
      <c r="M24" s="131"/>
      <c r="N24" s="431" t="s">
        <v>47</v>
      </c>
      <c r="O24" s="419"/>
      <c r="P24" s="419"/>
      <c r="Q24" s="433"/>
      <c r="R24" s="419" t="s">
        <v>7</v>
      </c>
      <c r="S24" s="418"/>
      <c r="T24" s="418"/>
      <c r="U24" s="418"/>
      <c r="V24" s="418"/>
      <c r="W24" s="418"/>
      <c r="X24" s="418"/>
      <c r="Y24" s="418"/>
      <c r="Z24" s="418"/>
      <c r="AA24" s="418"/>
      <c r="AB24" s="418"/>
      <c r="AC24" s="122">
        <f>ROUNDUP(SUM(AC6:AC23),5)</f>
        <v>41.365</v>
      </c>
      <c r="AD24" s="177"/>
      <c r="AE24" s="177"/>
      <c r="AF24" s="177"/>
    </row>
    <row r="25" spans="1:32" ht="20.25" customHeight="1">
      <c r="A25" s="398" t="s">
        <v>45</v>
      </c>
      <c r="B25" s="399"/>
      <c r="C25" s="399"/>
      <c r="D25" s="399"/>
      <c r="E25" s="399"/>
      <c r="F25" s="399"/>
      <c r="G25" s="399"/>
      <c r="H25" s="399"/>
      <c r="I25" s="399"/>
      <c r="J25" s="399"/>
      <c r="K25" s="400"/>
      <c r="L25" s="189"/>
      <c r="M25" s="189"/>
      <c r="N25" s="411"/>
      <c r="O25" s="412"/>
      <c r="P25" s="412"/>
      <c r="Q25" s="412"/>
      <c r="R25" s="190"/>
      <c r="S25" s="190"/>
      <c r="T25" s="190"/>
      <c r="U25" s="190"/>
      <c r="V25" s="190"/>
      <c r="W25" s="112" t="s">
        <v>9</v>
      </c>
      <c r="X25" s="112"/>
      <c r="Y25" s="112"/>
      <c r="Z25" s="112"/>
      <c r="AA25" s="112"/>
      <c r="AB25" s="112"/>
      <c r="AC25" s="125">
        <f>ROUND(AC24*10/100,5)</f>
        <v>4.1365</v>
      </c>
      <c r="AD25" s="177"/>
      <c r="AE25" s="177"/>
      <c r="AF25" s="177"/>
    </row>
    <row r="26" spans="1:32" ht="22.5" customHeight="1" thickBot="1">
      <c r="A26" s="329" t="s">
        <v>42</v>
      </c>
      <c r="B26" s="404"/>
      <c r="C26" s="404"/>
      <c r="D26" s="404"/>
      <c r="E26" s="404"/>
      <c r="F26" s="219"/>
      <c r="G26" s="331" t="s">
        <v>46</v>
      </c>
      <c r="H26" s="331"/>
      <c r="I26" s="331" t="s">
        <v>231</v>
      </c>
      <c r="J26" s="404"/>
      <c r="K26" s="405"/>
      <c r="L26" s="219"/>
      <c r="M26" s="219"/>
      <c r="N26" s="145"/>
      <c r="O26" s="191"/>
      <c r="P26" s="410"/>
      <c r="Q26" s="410"/>
      <c r="R26" s="192"/>
      <c r="S26" s="192"/>
      <c r="T26" s="192"/>
      <c r="U26" s="192"/>
      <c r="V26" s="192"/>
      <c r="W26" s="93" t="s">
        <v>6</v>
      </c>
      <c r="X26" s="93"/>
      <c r="Y26" s="93"/>
      <c r="Z26" s="93"/>
      <c r="AA26" s="93"/>
      <c r="AB26" s="93"/>
      <c r="AC26" s="130">
        <f>AC24+AC25</f>
        <v>45.5015</v>
      </c>
      <c r="AD26" s="177"/>
      <c r="AE26" s="177"/>
      <c r="AF26" s="177"/>
    </row>
    <row r="27" spans="18:32" ht="7.5" customHeight="1" thickBot="1">
      <c r="R27" s="319"/>
      <c r="S27" s="319"/>
      <c r="T27" s="214"/>
      <c r="U27" s="214"/>
      <c r="V27" s="214"/>
      <c r="W27" s="214"/>
      <c r="X27" s="214"/>
      <c r="Y27" s="214"/>
      <c r="Z27" s="214"/>
      <c r="AA27" s="88"/>
      <c r="AB27" s="88"/>
      <c r="AC27" s="88"/>
      <c r="AD27" s="151"/>
      <c r="AE27" s="151"/>
      <c r="AF27" s="151"/>
    </row>
    <row r="28" spans="1:32" ht="20.25" customHeight="1">
      <c r="A28" s="213" t="s">
        <v>35</v>
      </c>
      <c r="B28" s="313" t="s">
        <v>36</v>
      </c>
      <c r="C28" s="313"/>
      <c r="D28" s="65" t="s">
        <v>37</v>
      </c>
      <c r="E28" s="65" t="s">
        <v>38</v>
      </c>
      <c r="F28" s="65" t="s">
        <v>39</v>
      </c>
      <c r="G28" s="313" t="s">
        <v>40</v>
      </c>
      <c r="H28" s="313"/>
      <c r="I28" s="313" t="s">
        <v>41</v>
      </c>
      <c r="J28" s="313"/>
      <c r="K28" s="313" t="s">
        <v>52</v>
      </c>
      <c r="L28" s="313"/>
      <c r="M28" s="213" t="s">
        <v>125</v>
      </c>
      <c r="N28" s="322" t="s">
        <v>5</v>
      </c>
      <c r="O28" s="322"/>
      <c r="P28" s="322"/>
      <c r="Q28" s="131"/>
      <c r="R28" s="322"/>
      <c r="S28" s="323"/>
      <c r="T28" s="215"/>
      <c r="U28" s="215"/>
      <c r="V28" s="215"/>
      <c r="W28" s="431" t="s">
        <v>122</v>
      </c>
      <c r="X28" s="432"/>
      <c r="Y28" s="432"/>
      <c r="Z28" s="432"/>
      <c r="AA28" s="222"/>
      <c r="AB28" s="222"/>
      <c r="AC28" s="195">
        <f>AC26/X2</f>
        <v>0.455015</v>
      </c>
      <c r="AD28" s="193"/>
      <c r="AE28" s="193"/>
      <c r="AF28" s="193"/>
    </row>
    <row r="29" spans="1:32" ht="37.5" customHeight="1">
      <c r="A29" s="213"/>
      <c r="B29" s="313"/>
      <c r="C29" s="313"/>
      <c r="D29" s="65"/>
      <c r="E29" s="65"/>
      <c r="F29" s="65"/>
      <c r="G29" s="313"/>
      <c r="H29" s="313"/>
      <c r="I29" s="313"/>
      <c r="J29" s="313"/>
      <c r="K29" s="313"/>
      <c r="L29" s="313"/>
      <c r="M29" s="148">
        <f ca="1">NOW()</f>
        <v>41121.30702407407</v>
      </c>
      <c r="N29" s="112" t="s">
        <v>19</v>
      </c>
      <c r="O29" s="94" t="s">
        <v>20</v>
      </c>
      <c r="P29" s="94" t="s">
        <v>21</v>
      </c>
      <c r="Q29" s="94" t="s">
        <v>22</v>
      </c>
      <c r="R29" s="406" t="s">
        <v>8</v>
      </c>
      <c r="S29" s="407"/>
      <c r="T29" s="220"/>
      <c r="U29" s="220"/>
      <c r="V29" s="220"/>
      <c r="W29" s="150"/>
      <c r="X29" s="221" t="s">
        <v>123</v>
      </c>
      <c r="Y29" s="221"/>
      <c r="Z29" s="221"/>
      <c r="AA29" s="221" t="s">
        <v>23</v>
      </c>
      <c r="AB29" s="408" t="s">
        <v>289</v>
      </c>
      <c r="AC29" s="409"/>
      <c r="AD29" s="193"/>
      <c r="AE29" s="193"/>
      <c r="AF29" s="193"/>
    </row>
    <row r="30" spans="14:29" ht="19.5" customHeight="1" thickBot="1">
      <c r="N30" s="139">
        <v>1</v>
      </c>
      <c r="O30" s="140"/>
      <c r="P30" s="141">
        <f>AC26</f>
        <v>45.5015</v>
      </c>
      <c r="Q30" s="142">
        <v>0</v>
      </c>
      <c r="R30" s="307">
        <f>P30+Q30</f>
        <v>45.5015</v>
      </c>
      <c r="S30" s="308"/>
      <c r="T30" s="231"/>
      <c r="U30" s="144"/>
      <c r="V30" s="144"/>
      <c r="W30" s="145"/>
      <c r="X30" s="146">
        <f>AC28/AA30</f>
        <v>1.5167166666666667</v>
      </c>
      <c r="Y30" s="194"/>
      <c r="Z30" s="146"/>
      <c r="AA30" s="147">
        <v>0.3</v>
      </c>
      <c r="AB30" s="309">
        <f ca="1">NOW()</f>
        <v>41121.30702407407</v>
      </c>
      <c r="AC30" s="310"/>
    </row>
  </sheetData>
  <sheetProtection/>
  <mergeCells count="109">
    <mergeCell ref="A1:K1"/>
    <mergeCell ref="N1:AC1"/>
    <mergeCell ref="A2:B2"/>
    <mergeCell ref="C2:G2"/>
    <mergeCell ref="N2:O2"/>
    <mergeCell ref="P2:T2"/>
    <mergeCell ref="B3:G4"/>
    <mergeCell ref="P3:V4"/>
    <mergeCell ref="A5:D5"/>
    <mergeCell ref="E5:F5"/>
    <mergeCell ref="G5:M5"/>
    <mergeCell ref="N5:Q5"/>
    <mergeCell ref="X5:Y5"/>
    <mergeCell ref="A6:D6"/>
    <mergeCell ref="E6:F6"/>
    <mergeCell ref="H6:M6"/>
    <mergeCell ref="N6:Q6"/>
    <mergeCell ref="A7:D7"/>
    <mergeCell ref="E7:F7"/>
    <mergeCell ref="H7:M7"/>
    <mergeCell ref="N7:Q7"/>
    <mergeCell ref="A8:D8"/>
    <mergeCell ref="E8:F8"/>
    <mergeCell ref="H8:M8"/>
    <mergeCell ref="N8:Q8"/>
    <mergeCell ref="A9:D9"/>
    <mergeCell ref="E9:F9"/>
    <mergeCell ref="H9:M9"/>
    <mergeCell ref="N9:Q9"/>
    <mergeCell ref="A10:D10"/>
    <mergeCell ref="E10:F10"/>
    <mergeCell ref="H10:M10"/>
    <mergeCell ref="N10:Q10"/>
    <mergeCell ref="A11:D11"/>
    <mergeCell ref="E11:F11"/>
    <mergeCell ref="H11:M11"/>
    <mergeCell ref="N11:Q11"/>
    <mergeCell ref="A12:D12"/>
    <mergeCell ref="E12:F12"/>
    <mergeCell ref="H12:M12"/>
    <mergeCell ref="N12:Q12"/>
    <mergeCell ref="A13:D13"/>
    <mergeCell ref="E13:F13"/>
    <mergeCell ref="H13:M13"/>
    <mergeCell ref="N13:Q13"/>
    <mergeCell ref="A14:D14"/>
    <mergeCell ref="E14:F14"/>
    <mergeCell ref="H14:M14"/>
    <mergeCell ref="N14:Q14"/>
    <mergeCell ref="A15:D15"/>
    <mergeCell ref="E15:F15"/>
    <mergeCell ref="H15:M15"/>
    <mergeCell ref="N15:Q15"/>
    <mergeCell ref="A16:D16"/>
    <mergeCell ref="E16:F16"/>
    <mergeCell ref="H16:M16"/>
    <mergeCell ref="N16:Q16"/>
    <mergeCell ref="A17:D17"/>
    <mergeCell ref="E17:F17"/>
    <mergeCell ref="H17:M17"/>
    <mergeCell ref="N17:Q17"/>
    <mergeCell ref="A18:D18"/>
    <mergeCell ref="E18:F18"/>
    <mergeCell ref="H18:M18"/>
    <mergeCell ref="N18:Q18"/>
    <mergeCell ref="A19:D19"/>
    <mergeCell ref="E19:F19"/>
    <mergeCell ref="H19:M19"/>
    <mergeCell ref="N19:Q19"/>
    <mergeCell ref="A20:D20"/>
    <mergeCell ref="E20:F20"/>
    <mergeCell ref="H20:M20"/>
    <mergeCell ref="N20:Q20"/>
    <mergeCell ref="A21:D21"/>
    <mergeCell ref="E21:F21"/>
    <mergeCell ref="H21:M21"/>
    <mergeCell ref="N21:Q21"/>
    <mergeCell ref="A22:D22"/>
    <mergeCell ref="E22:F22"/>
    <mergeCell ref="H22:M22"/>
    <mergeCell ref="N22:Q22"/>
    <mergeCell ref="A23:D23"/>
    <mergeCell ref="E23:F23"/>
    <mergeCell ref="H23:M23"/>
    <mergeCell ref="N23:Q23"/>
    <mergeCell ref="N24:Q24"/>
    <mergeCell ref="R24:AB24"/>
    <mergeCell ref="A25:K25"/>
    <mergeCell ref="N25:Q25"/>
    <mergeCell ref="A26:E26"/>
    <mergeCell ref="G26:H26"/>
    <mergeCell ref="I26:K26"/>
    <mergeCell ref="P26:Q26"/>
    <mergeCell ref="R27:S27"/>
    <mergeCell ref="B28:C28"/>
    <mergeCell ref="G28:H28"/>
    <mergeCell ref="I28:J28"/>
    <mergeCell ref="K28:L28"/>
    <mergeCell ref="N28:P28"/>
    <mergeCell ref="R28:S28"/>
    <mergeCell ref="AB29:AC29"/>
    <mergeCell ref="R30:S30"/>
    <mergeCell ref="AB30:AC30"/>
    <mergeCell ref="W28:Z28"/>
    <mergeCell ref="B29:C29"/>
    <mergeCell ref="G29:H29"/>
    <mergeCell ref="I29:J29"/>
    <mergeCell ref="K29:L29"/>
    <mergeCell ref="R29:S29"/>
  </mergeCells>
  <hyperlinks>
    <hyperlink ref="M1" location="LIST!A1" display="BACK TO MENU LIST"/>
  </hyperlinks>
  <printOptions/>
  <pageMargins left="0.7" right="0.45" top="0.75" bottom="0.5" header="0.3" footer="0.3"/>
  <pageSetup horizontalDpi="600" verticalDpi="600" orientation="landscape" scale="80" r:id="rId1"/>
  <colBreaks count="1" manualBreakCount="1">
    <brk id="13" max="65535" man="1"/>
  </colBreaks>
</worksheet>
</file>

<file path=xl/worksheets/sheet14.xml><?xml version="1.0" encoding="utf-8"?>
<worksheet xmlns="http://schemas.openxmlformats.org/spreadsheetml/2006/main" xmlns:r="http://schemas.openxmlformats.org/officeDocument/2006/relationships">
  <dimension ref="A1:AH30"/>
  <sheetViews>
    <sheetView zoomScalePageLayoutView="0" workbookViewId="0" topLeftCell="A1">
      <selection activeCell="M1" sqref="M1"/>
    </sheetView>
  </sheetViews>
  <sheetFormatPr defaultColWidth="9.140625" defaultRowHeight="12.75"/>
  <cols>
    <col min="1" max="1" width="9.8515625" style="87" customWidth="1"/>
    <col min="2" max="3" width="9.140625" style="87" customWidth="1"/>
    <col min="4" max="4" width="9.8515625" style="87" customWidth="1"/>
    <col min="5" max="5" width="9.140625" style="87" customWidth="1"/>
    <col min="6" max="6" width="14.421875" style="87" customWidth="1"/>
    <col min="7" max="7" width="4.8515625" style="87" customWidth="1"/>
    <col min="8" max="8" width="8.57421875" style="87" customWidth="1"/>
    <col min="9" max="9" width="9.8515625" style="87" customWidth="1"/>
    <col min="10" max="10" width="8.57421875" style="87" customWidth="1"/>
    <col min="11" max="12" width="13.7109375" style="87" customWidth="1"/>
    <col min="13" max="13" width="27.8515625" style="87" customWidth="1"/>
    <col min="14" max="16" width="9.140625" style="87" customWidth="1"/>
    <col min="17" max="17" width="6.140625" style="87" customWidth="1"/>
    <col min="18" max="18" width="8.57421875" style="87" customWidth="1"/>
    <col min="19" max="19" width="7.7109375" style="87" customWidth="1"/>
    <col min="20" max="20" width="10.421875" style="87" customWidth="1"/>
    <col min="21" max="22" width="8.8515625" style="87" customWidth="1"/>
    <col min="23" max="23" width="9.8515625" style="87" customWidth="1"/>
    <col min="24" max="24" width="12.28125" style="87" customWidth="1"/>
    <col min="25" max="25" width="4.8515625" style="87" customWidth="1"/>
    <col min="26" max="26" width="10.28125" style="87" customWidth="1"/>
    <col min="27" max="27" width="8.140625" style="87" customWidth="1"/>
    <col min="28" max="28" width="8.57421875" style="87" customWidth="1"/>
    <col min="29" max="29" width="11.57421875" style="87" customWidth="1"/>
    <col min="30" max="32" width="9.00390625" style="87" customWidth="1"/>
    <col min="33" max="16384" width="9.140625" style="87" customWidth="1"/>
  </cols>
  <sheetData>
    <row r="1" spans="1:34" ht="21" customHeight="1">
      <c r="A1" s="428" t="s">
        <v>43</v>
      </c>
      <c r="B1" s="428"/>
      <c r="C1" s="428"/>
      <c r="D1" s="428"/>
      <c r="E1" s="428"/>
      <c r="F1" s="428"/>
      <c r="G1" s="428"/>
      <c r="H1" s="428"/>
      <c r="I1" s="428"/>
      <c r="J1" s="428"/>
      <c r="K1" s="428"/>
      <c r="L1" s="229"/>
      <c r="M1" s="251" t="s">
        <v>629</v>
      </c>
      <c r="N1" s="387" t="s">
        <v>0</v>
      </c>
      <c r="O1" s="388"/>
      <c r="P1" s="388"/>
      <c r="Q1" s="388"/>
      <c r="R1" s="388"/>
      <c r="S1" s="388"/>
      <c r="T1" s="388"/>
      <c r="U1" s="388"/>
      <c r="V1" s="388"/>
      <c r="W1" s="388"/>
      <c r="X1" s="388"/>
      <c r="Y1" s="388"/>
      <c r="Z1" s="388"/>
      <c r="AA1" s="388"/>
      <c r="AB1" s="388"/>
      <c r="AC1" s="388"/>
      <c r="AD1" s="214"/>
      <c r="AE1" s="214"/>
      <c r="AF1" s="214"/>
      <c r="AG1" s="151"/>
      <c r="AH1" s="151"/>
    </row>
    <row r="2" spans="1:34" ht="47.25" customHeight="1" thickBot="1">
      <c r="A2" s="370" t="s">
        <v>44</v>
      </c>
      <c r="B2" s="370"/>
      <c r="C2" s="389" t="s">
        <v>290</v>
      </c>
      <c r="D2" s="389"/>
      <c r="E2" s="389"/>
      <c r="F2" s="389"/>
      <c r="G2" s="389"/>
      <c r="H2" s="88" t="s">
        <v>55</v>
      </c>
      <c r="I2" s="232">
        <v>4</v>
      </c>
      <c r="J2" s="88" t="s">
        <v>48</v>
      </c>
      <c r="K2" s="152"/>
      <c r="L2" s="153"/>
      <c r="M2" s="91"/>
      <c r="N2" s="430" t="s">
        <v>17</v>
      </c>
      <c r="O2" s="430"/>
      <c r="P2" s="391" t="str">
        <f>C2</f>
        <v>CREAM SAUCE (BECHAMEL) and               OTHER WHITE SUB SAUCES</v>
      </c>
      <c r="Q2" s="391"/>
      <c r="R2" s="391"/>
      <c r="S2" s="391"/>
      <c r="T2" s="392"/>
      <c r="U2" s="149"/>
      <c r="V2" s="149"/>
      <c r="W2" s="88" t="s">
        <v>55</v>
      </c>
      <c r="X2" s="93">
        <f>I2</f>
        <v>4</v>
      </c>
      <c r="Y2" s="112"/>
      <c r="Z2" s="94" t="s">
        <v>53</v>
      </c>
      <c r="AA2" s="95">
        <f>K2</f>
        <v>0</v>
      </c>
      <c r="AB2" s="159"/>
      <c r="AC2" s="155"/>
      <c r="AD2" s="156"/>
      <c r="AE2" s="156"/>
      <c r="AF2" s="156"/>
      <c r="AG2" s="155"/>
      <c r="AH2" s="155"/>
    </row>
    <row r="3" spans="1:34" ht="19.5" customHeight="1">
      <c r="A3" s="216"/>
      <c r="B3" s="370"/>
      <c r="C3" s="423"/>
      <c r="D3" s="423"/>
      <c r="E3" s="423"/>
      <c r="F3" s="423"/>
      <c r="G3" s="423"/>
      <c r="H3" s="157"/>
      <c r="I3" s="233" t="s">
        <v>291</v>
      </c>
      <c r="J3" s="88"/>
      <c r="K3" s="95"/>
      <c r="L3" s="158"/>
      <c r="M3" s="92"/>
      <c r="N3" s="88"/>
      <c r="O3" s="88"/>
      <c r="P3" s="422">
        <f>C3</f>
        <v>0</v>
      </c>
      <c r="Q3" s="423"/>
      <c r="R3" s="423"/>
      <c r="S3" s="423"/>
      <c r="T3" s="423"/>
      <c r="U3" s="423"/>
      <c r="V3" s="423"/>
      <c r="W3" s="88"/>
      <c r="X3" s="112" t="s">
        <v>291</v>
      </c>
      <c r="Y3" s="112"/>
      <c r="Z3" s="94"/>
      <c r="AA3" s="95"/>
      <c r="AB3" s="159"/>
      <c r="AC3" s="155"/>
      <c r="AD3" s="156"/>
      <c r="AE3" s="156"/>
      <c r="AF3" s="156"/>
      <c r="AG3" s="155"/>
      <c r="AH3" s="155"/>
    </row>
    <row r="4" spans="2:34" ht="15" customHeight="1" thickBot="1">
      <c r="B4" s="410"/>
      <c r="C4" s="410"/>
      <c r="D4" s="410"/>
      <c r="E4" s="410"/>
      <c r="F4" s="410"/>
      <c r="G4" s="410"/>
      <c r="H4" s="160"/>
      <c r="I4" s="160"/>
      <c r="N4" s="161"/>
      <c r="O4" s="161"/>
      <c r="P4" s="410"/>
      <c r="Q4" s="410"/>
      <c r="R4" s="410"/>
      <c r="S4" s="410"/>
      <c r="T4" s="410"/>
      <c r="U4" s="410"/>
      <c r="V4" s="410"/>
      <c r="W4" s="214"/>
      <c r="X4" s="155"/>
      <c r="Y4" s="155"/>
      <c r="Z4" s="155"/>
      <c r="AA4" s="155"/>
      <c r="AB4" s="155"/>
      <c r="AC4" s="155"/>
      <c r="AD4" s="162"/>
      <c r="AE4" s="162"/>
      <c r="AF4" s="162"/>
      <c r="AG4" s="155"/>
      <c r="AH4" s="155"/>
    </row>
    <row r="5" spans="1:32" ht="45.75" customHeight="1" thickBot="1">
      <c r="A5" s="381" t="s">
        <v>1</v>
      </c>
      <c r="B5" s="396"/>
      <c r="C5" s="396"/>
      <c r="D5" s="397"/>
      <c r="E5" s="420" t="s">
        <v>54</v>
      </c>
      <c r="F5" s="421"/>
      <c r="G5" s="420" t="s">
        <v>32</v>
      </c>
      <c r="H5" s="427"/>
      <c r="I5" s="427"/>
      <c r="J5" s="427"/>
      <c r="K5" s="427"/>
      <c r="L5" s="427"/>
      <c r="M5" s="421"/>
      <c r="N5" s="425" t="s">
        <v>1</v>
      </c>
      <c r="O5" s="426"/>
      <c r="P5" s="426"/>
      <c r="Q5" s="426"/>
      <c r="R5" s="163" t="s">
        <v>31</v>
      </c>
      <c r="S5" s="223" t="s">
        <v>2</v>
      </c>
      <c r="T5" s="164" t="s">
        <v>51</v>
      </c>
      <c r="U5" s="163" t="s">
        <v>30</v>
      </c>
      <c r="V5" s="163" t="s">
        <v>49</v>
      </c>
      <c r="W5" s="163" t="s">
        <v>292</v>
      </c>
      <c r="X5" s="362" t="s">
        <v>79</v>
      </c>
      <c r="Y5" s="362"/>
      <c r="Z5" s="163" t="s">
        <v>50</v>
      </c>
      <c r="AA5" s="164" t="s">
        <v>13</v>
      </c>
      <c r="AB5" s="164" t="s">
        <v>129</v>
      </c>
      <c r="AC5" s="165" t="s">
        <v>130</v>
      </c>
      <c r="AD5" s="214"/>
      <c r="AE5" s="214"/>
      <c r="AF5" s="214"/>
    </row>
    <row r="6" spans="1:32" ht="18.75" customHeight="1">
      <c r="A6" s="363" t="s">
        <v>293</v>
      </c>
      <c r="B6" s="364"/>
      <c r="C6" s="364"/>
      <c r="D6" s="365"/>
      <c r="E6" s="366" t="s">
        <v>294</v>
      </c>
      <c r="F6" s="367"/>
      <c r="G6" s="98">
        <v>1</v>
      </c>
      <c r="H6" s="364" t="s">
        <v>295</v>
      </c>
      <c r="I6" s="364"/>
      <c r="J6" s="364"/>
      <c r="K6" s="364"/>
      <c r="L6" s="364"/>
      <c r="M6" s="367"/>
      <c r="N6" s="394" t="str">
        <f aca="true" t="shared" si="0" ref="N6:N21">A6</f>
        <v>Heavy Cream</v>
      </c>
      <c r="O6" s="395"/>
      <c r="P6" s="395"/>
      <c r="Q6" s="395"/>
      <c r="R6" s="166">
        <f>3/4</f>
        <v>0.75</v>
      </c>
      <c r="S6" s="167" t="s">
        <v>296</v>
      </c>
      <c r="T6" s="168">
        <f>R6*X2</f>
        <v>3</v>
      </c>
      <c r="U6" s="169">
        <f>(X2*R6)/AA6</f>
        <v>3</v>
      </c>
      <c r="V6" s="170" t="s">
        <v>297</v>
      </c>
      <c r="W6" s="171">
        <v>2.85</v>
      </c>
      <c r="X6" s="228">
        <f>U6/1</f>
        <v>3</v>
      </c>
      <c r="Y6" s="228" t="s">
        <v>298</v>
      </c>
      <c r="Z6" s="173">
        <f aca="true" t="shared" si="1" ref="Z6:Z12">W6*X6</f>
        <v>8.55</v>
      </c>
      <c r="AA6" s="234">
        <v>1</v>
      </c>
      <c r="AB6" s="175">
        <f>Z6/X2</f>
        <v>2.1375</v>
      </c>
      <c r="AC6" s="176">
        <f>Z6</f>
        <v>8.55</v>
      </c>
      <c r="AD6" s="177"/>
      <c r="AE6" s="177"/>
      <c r="AF6" s="177"/>
    </row>
    <row r="7" spans="1:32" ht="18.75" customHeight="1">
      <c r="A7" s="351" t="s">
        <v>299</v>
      </c>
      <c r="B7" s="352"/>
      <c r="C7" s="352"/>
      <c r="D7" s="353"/>
      <c r="E7" s="356" t="s">
        <v>300</v>
      </c>
      <c r="F7" s="355"/>
      <c r="G7" s="98">
        <v>2</v>
      </c>
      <c r="H7" s="352" t="s">
        <v>301</v>
      </c>
      <c r="I7" s="352"/>
      <c r="J7" s="352"/>
      <c r="K7" s="352"/>
      <c r="L7" s="352"/>
      <c r="M7" s="355"/>
      <c r="N7" s="394" t="str">
        <f t="shared" si="0"/>
        <v>Whole Milk</v>
      </c>
      <c r="O7" s="395"/>
      <c r="P7" s="395"/>
      <c r="Q7" s="395"/>
      <c r="R7" s="178">
        <f>1/4</f>
        <v>0.25</v>
      </c>
      <c r="S7" s="167" t="s">
        <v>296</v>
      </c>
      <c r="T7" s="168">
        <f>X2*R7</f>
        <v>1</v>
      </c>
      <c r="U7" s="184">
        <f>(X2*R7)/AA7</f>
        <v>1</v>
      </c>
      <c r="V7" s="170" t="s">
        <v>302</v>
      </c>
      <c r="W7" s="171">
        <v>4.3</v>
      </c>
      <c r="X7" s="168">
        <f>U7/4</f>
        <v>0.25</v>
      </c>
      <c r="Y7" s="168" t="s">
        <v>303</v>
      </c>
      <c r="Z7" s="173">
        <f t="shared" si="1"/>
        <v>1.075</v>
      </c>
      <c r="AA7" s="179">
        <v>1</v>
      </c>
      <c r="AB7" s="175">
        <f>Z7/X2</f>
        <v>0.26875</v>
      </c>
      <c r="AC7" s="176">
        <f aca="true" t="shared" si="2" ref="AC7:AC12">Z7</f>
        <v>1.075</v>
      </c>
      <c r="AD7" s="177"/>
      <c r="AE7" s="177"/>
      <c r="AF7" s="177"/>
    </row>
    <row r="8" spans="1:32" ht="18.75" customHeight="1">
      <c r="A8" s="351" t="s">
        <v>304</v>
      </c>
      <c r="B8" s="352"/>
      <c r="C8" s="352"/>
      <c r="D8" s="353"/>
      <c r="E8" s="354" t="s">
        <v>305</v>
      </c>
      <c r="F8" s="355"/>
      <c r="G8" s="98">
        <v>3</v>
      </c>
      <c r="H8" s="352" t="s">
        <v>306</v>
      </c>
      <c r="I8" s="352"/>
      <c r="J8" s="352"/>
      <c r="K8" s="352"/>
      <c r="L8" s="352"/>
      <c r="M8" s="355"/>
      <c r="N8" s="394" t="str">
        <f t="shared" si="0"/>
        <v>Flour</v>
      </c>
      <c r="O8" s="395"/>
      <c r="P8" s="395"/>
      <c r="Q8" s="395"/>
      <c r="R8" s="178">
        <f>8/4</f>
        <v>2</v>
      </c>
      <c r="S8" s="167" t="s">
        <v>307</v>
      </c>
      <c r="T8" s="168">
        <f>X2*R8</f>
        <v>8</v>
      </c>
      <c r="U8" s="180">
        <f>(X2*R8)/AA8</f>
        <v>8</v>
      </c>
      <c r="V8" s="170"/>
      <c r="W8" s="171">
        <v>0.02</v>
      </c>
      <c r="X8" s="181">
        <f>U8/1</f>
        <v>8</v>
      </c>
      <c r="Y8" s="181"/>
      <c r="Z8" s="173">
        <f t="shared" si="1"/>
        <v>0.16</v>
      </c>
      <c r="AA8" s="179">
        <v>1</v>
      </c>
      <c r="AB8" s="175">
        <f>Z8/T8</f>
        <v>0.02</v>
      </c>
      <c r="AC8" s="176">
        <f t="shared" si="2"/>
        <v>0.16</v>
      </c>
      <c r="AD8" s="177"/>
      <c r="AE8" s="177"/>
      <c r="AF8" s="177"/>
    </row>
    <row r="9" spans="1:32" ht="18.75" customHeight="1">
      <c r="A9" s="351" t="s">
        <v>308</v>
      </c>
      <c r="B9" s="352"/>
      <c r="C9" s="352"/>
      <c r="D9" s="353"/>
      <c r="E9" s="356" t="s">
        <v>305</v>
      </c>
      <c r="F9" s="355"/>
      <c r="G9" s="98">
        <v>4</v>
      </c>
      <c r="H9" s="352" t="s">
        <v>309</v>
      </c>
      <c r="I9" s="352"/>
      <c r="J9" s="352"/>
      <c r="K9" s="352"/>
      <c r="L9" s="352"/>
      <c r="M9" s="355"/>
      <c r="N9" s="394" t="str">
        <f t="shared" si="0"/>
        <v>Butter, Unsalted</v>
      </c>
      <c r="O9" s="395"/>
      <c r="P9" s="395"/>
      <c r="Q9" s="395"/>
      <c r="R9" s="178">
        <f>8/4</f>
        <v>2</v>
      </c>
      <c r="S9" s="167" t="s">
        <v>307</v>
      </c>
      <c r="T9" s="168">
        <f>X2*R9</f>
        <v>8</v>
      </c>
      <c r="U9" s="180">
        <f>(X2*R9)/AA9</f>
        <v>8</v>
      </c>
      <c r="V9" s="170"/>
      <c r="W9" s="171">
        <v>0.18</v>
      </c>
      <c r="X9" s="168">
        <f>U9/1</f>
        <v>8</v>
      </c>
      <c r="Y9" s="168"/>
      <c r="Z9" s="173">
        <f t="shared" si="1"/>
        <v>1.44</v>
      </c>
      <c r="AA9" s="179">
        <v>1</v>
      </c>
      <c r="AB9" s="175">
        <f>Z9/T9</f>
        <v>0.18</v>
      </c>
      <c r="AC9" s="176">
        <f t="shared" si="2"/>
        <v>1.44</v>
      </c>
      <c r="AD9" s="177"/>
      <c r="AE9" s="177"/>
      <c r="AF9" s="177"/>
    </row>
    <row r="10" spans="1:32" ht="18.75" customHeight="1">
      <c r="A10" s="351" t="s">
        <v>310</v>
      </c>
      <c r="B10" s="352"/>
      <c r="C10" s="352"/>
      <c r="D10" s="353"/>
      <c r="E10" s="356" t="s">
        <v>311</v>
      </c>
      <c r="F10" s="355"/>
      <c r="G10" s="98"/>
      <c r="H10" s="352"/>
      <c r="I10" s="352"/>
      <c r="J10" s="352"/>
      <c r="K10" s="352"/>
      <c r="L10" s="352"/>
      <c r="M10" s="355"/>
      <c r="N10" s="394" t="str">
        <f t="shared" si="0"/>
        <v>Nutmeg, Ground</v>
      </c>
      <c r="O10" s="395"/>
      <c r="P10" s="395"/>
      <c r="Q10" s="395"/>
      <c r="R10" s="178">
        <f>1/4</f>
        <v>0.25</v>
      </c>
      <c r="S10" s="167" t="s">
        <v>258</v>
      </c>
      <c r="T10" s="168">
        <f>X2*R10</f>
        <v>1</v>
      </c>
      <c r="U10" s="180">
        <f>(X2*R10)/AA10</f>
        <v>1</v>
      </c>
      <c r="V10" s="170"/>
      <c r="W10" s="171">
        <v>0.48</v>
      </c>
      <c r="X10" s="181">
        <f>U10/1</f>
        <v>1</v>
      </c>
      <c r="Y10" s="181"/>
      <c r="Z10" s="173">
        <f t="shared" si="1"/>
        <v>0.48</v>
      </c>
      <c r="AA10" s="179">
        <v>1</v>
      </c>
      <c r="AB10" s="175">
        <f>Z10/T10</f>
        <v>0.48</v>
      </c>
      <c r="AC10" s="176">
        <f t="shared" si="2"/>
        <v>0.48</v>
      </c>
      <c r="AD10" s="177"/>
      <c r="AE10" s="177"/>
      <c r="AF10" s="177"/>
    </row>
    <row r="11" spans="1:32" ht="27" customHeight="1">
      <c r="A11" s="351" t="s">
        <v>106</v>
      </c>
      <c r="B11" s="359"/>
      <c r="C11" s="359"/>
      <c r="D11" s="355"/>
      <c r="E11" s="356" t="s">
        <v>311</v>
      </c>
      <c r="F11" s="355"/>
      <c r="G11" s="98"/>
      <c r="H11" s="360" t="s">
        <v>312</v>
      </c>
      <c r="I11" s="360"/>
      <c r="J11" s="360"/>
      <c r="K11" s="360"/>
      <c r="L11" s="360"/>
      <c r="M11" s="401"/>
      <c r="N11" s="393" t="str">
        <f t="shared" si="0"/>
        <v>Salt</v>
      </c>
      <c r="O11" s="359"/>
      <c r="P11" s="359"/>
      <c r="Q11" s="359"/>
      <c r="R11" s="178">
        <f>1/4</f>
        <v>0.25</v>
      </c>
      <c r="S11" s="167" t="s">
        <v>258</v>
      </c>
      <c r="T11" s="168">
        <f>X2*R11</f>
        <v>1</v>
      </c>
      <c r="U11" s="184">
        <f>(X2*R11)/AA11</f>
        <v>1</v>
      </c>
      <c r="V11" s="170"/>
      <c r="W11" s="171">
        <v>0.02</v>
      </c>
      <c r="X11" s="181">
        <f>U11/1</f>
        <v>1</v>
      </c>
      <c r="Y11" s="181"/>
      <c r="Z11" s="173">
        <f t="shared" si="1"/>
        <v>0.02</v>
      </c>
      <c r="AA11" s="179">
        <v>1</v>
      </c>
      <c r="AB11" s="175">
        <f>Z11/T11</f>
        <v>0.02</v>
      </c>
      <c r="AC11" s="176">
        <f t="shared" si="2"/>
        <v>0.02</v>
      </c>
      <c r="AD11" s="177"/>
      <c r="AE11" s="177"/>
      <c r="AF11" s="177"/>
    </row>
    <row r="12" spans="1:32" ht="30" customHeight="1">
      <c r="A12" s="351" t="s">
        <v>313</v>
      </c>
      <c r="B12" s="352"/>
      <c r="C12" s="352"/>
      <c r="D12" s="353"/>
      <c r="E12" s="356" t="s">
        <v>311</v>
      </c>
      <c r="F12" s="355"/>
      <c r="G12" s="235">
        <v>1</v>
      </c>
      <c r="H12" s="440" t="s">
        <v>314</v>
      </c>
      <c r="I12" s="440"/>
      <c r="J12" s="440"/>
      <c r="K12" s="440"/>
      <c r="L12" s="440"/>
      <c r="M12" s="355"/>
      <c r="N12" s="351" t="str">
        <f>A12</f>
        <v>White Pepper</v>
      </c>
      <c r="O12" s="357"/>
      <c r="P12" s="357"/>
      <c r="Q12" s="357"/>
      <c r="R12" s="178">
        <f>1/4</f>
        <v>0.25</v>
      </c>
      <c r="S12" s="167" t="s">
        <v>258</v>
      </c>
      <c r="T12" s="168">
        <f>X2*R12</f>
        <v>1</v>
      </c>
      <c r="U12" s="180">
        <f>(X2*R12)/AA12</f>
        <v>1</v>
      </c>
      <c r="V12" s="170"/>
      <c r="W12" s="171">
        <v>0.18</v>
      </c>
      <c r="X12" s="181">
        <f>U12/1</f>
        <v>1</v>
      </c>
      <c r="Y12" s="181"/>
      <c r="Z12" s="173">
        <f t="shared" si="1"/>
        <v>0.18</v>
      </c>
      <c r="AA12" s="179">
        <v>1</v>
      </c>
      <c r="AB12" s="175">
        <f>Z12/T12</f>
        <v>0.18</v>
      </c>
      <c r="AC12" s="176">
        <f t="shared" si="2"/>
        <v>0.18</v>
      </c>
      <c r="AD12" s="177"/>
      <c r="AE12" s="177"/>
      <c r="AF12" s="177"/>
    </row>
    <row r="13" spans="1:32" ht="18.75" customHeight="1">
      <c r="A13" s="351"/>
      <c r="B13" s="352"/>
      <c r="C13" s="352"/>
      <c r="D13" s="353"/>
      <c r="E13" s="354"/>
      <c r="F13" s="355"/>
      <c r="G13" s="235">
        <v>2</v>
      </c>
      <c r="H13" s="440" t="s">
        <v>315</v>
      </c>
      <c r="I13" s="440"/>
      <c r="J13" s="440"/>
      <c r="K13" s="440"/>
      <c r="L13" s="440"/>
      <c r="M13" s="355"/>
      <c r="N13" s="394"/>
      <c r="O13" s="395"/>
      <c r="P13" s="395"/>
      <c r="Q13" s="395"/>
      <c r="R13" s="178"/>
      <c r="S13" s="167"/>
      <c r="T13" s="168"/>
      <c r="U13" s="184"/>
      <c r="V13" s="170"/>
      <c r="W13" s="171"/>
      <c r="X13" s="181"/>
      <c r="Y13" s="181"/>
      <c r="Z13" s="173"/>
      <c r="AA13" s="179"/>
      <c r="AB13" s="175"/>
      <c r="AC13" s="182"/>
      <c r="AD13" s="177"/>
      <c r="AE13" s="177"/>
      <c r="AF13" s="177"/>
    </row>
    <row r="14" spans="1:32" ht="18.75" customHeight="1">
      <c r="A14" s="351"/>
      <c r="B14" s="352"/>
      <c r="C14" s="352"/>
      <c r="D14" s="353"/>
      <c r="E14" s="354"/>
      <c r="F14" s="355"/>
      <c r="G14" s="235"/>
      <c r="H14" s="440" t="s">
        <v>316</v>
      </c>
      <c r="I14" s="440"/>
      <c r="J14" s="440"/>
      <c r="K14" s="440"/>
      <c r="L14" s="440"/>
      <c r="M14" s="355"/>
      <c r="N14" s="394"/>
      <c r="O14" s="395"/>
      <c r="P14" s="395"/>
      <c r="Q14" s="395"/>
      <c r="R14" s="178"/>
      <c r="S14" s="167"/>
      <c r="T14" s="168"/>
      <c r="U14" s="184"/>
      <c r="V14" s="170"/>
      <c r="W14" s="171"/>
      <c r="X14" s="168"/>
      <c r="Y14" s="168"/>
      <c r="Z14" s="173"/>
      <c r="AA14" s="179"/>
      <c r="AB14" s="175"/>
      <c r="AC14" s="182"/>
      <c r="AD14" s="177"/>
      <c r="AE14" s="177"/>
      <c r="AF14" s="177"/>
    </row>
    <row r="15" spans="1:32" ht="18.75" customHeight="1">
      <c r="A15" s="351"/>
      <c r="B15" s="352"/>
      <c r="C15" s="352"/>
      <c r="D15" s="353"/>
      <c r="E15" s="354"/>
      <c r="F15" s="355"/>
      <c r="G15" s="98"/>
      <c r="H15" s="360" t="s">
        <v>317</v>
      </c>
      <c r="I15" s="360"/>
      <c r="J15" s="360"/>
      <c r="K15" s="360"/>
      <c r="L15" s="360"/>
      <c r="M15" s="401"/>
      <c r="N15" s="394"/>
      <c r="O15" s="395"/>
      <c r="P15" s="395"/>
      <c r="Q15" s="395"/>
      <c r="R15" s="185"/>
      <c r="S15" s="167"/>
      <c r="T15" s="168"/>
      <c r="U15" s="184"/>
      <c r="V15" s="170"/>
      <c r="W15" s="171"/>
      <c r="X15" s="168"/>
      <c r="Y15" s="168"/>
      <c r="Z15" s="173"/>
      <c r="AA15" s="179"/>
      <c r="AB15" s="175"/>
      <c r="AC15" s="182"/>
      <c r="AD15" s="177"/>
      <c r="AE15" s="177"/>
      <c r="AF15" s="177"/>
    </row>
    <row r="16" spans="1:32" ht="18.75" customHeight="1">
      <c r="A16" s="351" t="s">
        <v>318</v>
      </c>
      <c r="B16" s="352"/>
      <c r="C16" s="352"/>
      <c r="D16" s="353"/>
      <c r="E16" s="354"/>
      <c r="F16" s="355"/>
      <c r="G16" s="235">
        <v>1</v>
      </c>
      <c r="H16" s="440" t="s">
        <v>319</v>
      </c>
      <c r="I16" s="440"/>
      <c r="J16" s="440"/>
      <c r="K16" s="440"/>
      <c r="L16" s="440"/>
      <c r="M16" s="355"/>
      <c r="N16" s="394" t="str">
        <f t="shared" si="0"/>
        <v>Shelf Life: </v>
      </c>
      <c r="O16" s="395"/>
      <c r="P16" s="395"/>
      <c r="Q16" s="395"/>
      <c r="R16" s="185"/>
      <c r="S16" s="167"/>
      <c r="T16" s="168"/>
      <c r="U16" s="184"/>
      <c r="V16" s="170"/>
      <c r="W16" s="171"/>
      <c r="X16" s="168"/>
      <c r="Y16" s="168"/>
      <c r="Z16" s="173"/>
      <c r="AA16" s="179"/>
      <c r="AB16" s="175"/>
      <c r="AC16" s="182"/>
      <c r="AD16" s="177"/>
      <c r="AE16" s="177"/>
      <c r="AF16" s="177"/>
    </row>
    <row r="17" spans="1:32" ht="18.75" customHeight="1">
      <c r="A17" s="351" t="s">
        <v>320</v>
      </c>
      <c r="B17" s="352"/>
      <c r="C17" s="352"/>
      <c r="D17" s="353"/>
      <c r="E17" s="354"/>
      <c r="F17" s="355"/>
      <c r="G17" s="235">
        <v>2</v>
      </c>
      <c r="H17" s="440" t="s">
        <v>321</v>
      </c>
      <c r="I17" s="440"/>
      <c r="J17" s="440"/>
      <c r="K17" s="440"/>
      <c r="L17" s="440"/>
      <c r="M17" s="355"/>
      <c r="N17" s="394" t="str">
        <f t="shared" si="0"/>
        <v>Can be kept cool for up to 5 Days.  </v>
      </c>
      <c r="O17" s="395"/>
      <c r="P17" s="395"/>
      <c r="Q17" s="395"/>
      <c r="R17" s="185"/>
      <c r="S17" s="167"/>
      <c r="T17" s="168"/>
      <c r="U17" s="184"/>
      <c r="V17" s="170"/>
      <c r="W17" s="171"/>
      <c r="X17" s="168"/>
      <c r="Y17" s="168"/>
      <c r="Z17" s="173"/>
      <c r="AA17" s="179"/>
      <c r="AB17" s="175"/>
      <c r="AC17" s="182"/>
      <c r="AD17" s="177"/>
      <c r="AE17" s="177"/>
      <c r="AF17" s="177"/>
    </row>
    <row r="18" spans="1:32" ht="18.75" customHeight="1">
      <c r="A18" s="351" t="s">
        <v>322</v>
      </c>
      <c r="B18" s="352"/>
      <c r="C18" s="352"/>
      <c r="D18" s="353"/>
      <c r="E18" s="354"/>
      <c r="F18" s="355"/>
      <c r="G18" s="235"/>
      <c r="H18" s="440" t="s">
        <v>316</v>
      </c>
      <c r="I18" s="440"/>
      <c r="J18" s="440"/>
      <c r="K18" s="440"/>
      <c r="L18" s="440"/>
      <c r="M18" s="355"/>
      <c r="N18" s="394" t="str">
        <f t="shared" si="0"/>
        <v>CCP:  Be sure to properly label, date, </v>
      </c>
      <c r="O18" s="395"/>
      <c r="P18" s="395"/>
      <c r="Q18" s="395"/>
      <c r="R18" s="185"/>
      <c r="S18" s="167"/>
      <c r="T18" s="168"/>
      <c r="U18" s="184"/>
      <c r="V18" s="170"/>
      <c r="W18" s="171"/>
      <c r="X18" s="168"/>
      <c r="Y18" s="168"/>
      <c r="Z18" s="173"/>
      <c r="AA18" s="179"/>
      <c r="AB18" s="175"/>
      <c r="AC18" s="182"/>
      <c r="AD18" s="177"/>
      <c r="AE18" s="177"/>
      <c r="AF18" s="177"/>
    </row>
    <row r="19" spans="1:32" ht="18.75" customHeight="1">
      <c r="A19" s="351" t="s">
        <v>323</v>
      </c>
      <c r="B19" s="352"/>
      <c r="C19" s="352"/>
      <c r="D19" s="353"/>
      <c r="E19" s="354"/>
      <c r="F19" s="355"/>
      <c r="G19" s="98"/>
      <c r="H19" s="360" t="s">
        <v>324</v>
      </c>
      <c r="I19" s="360"/>
      <c r="J19" s="360"/>
      <c r="K19" s="360"/>
      <c r="L19" s="360"/>
      <c r="M19" s="401"/>
      <c r="N19" s="394" t="str">
        <f t="shared" si="0"/>
        <v>cover and store.  Reheat quickly</v>
      </c>
      <c r="O19" s="395"/>
      <c r="P19" s="395"/>
      <c r="Q19" s="395"/>
      <c r="R19" s="185"/>
      <c r="S19" s="167"/>
      <c r="T19" s="168"/>
      <c r="U19" s="184"/>
      <c r="V19" s="170"/>
      <c r="W19" s="171"/>
      <c r="X19" s="168"/>
      <c r="Y19" s="168"/>
      <c r="Z19" s="173"/>
      <c r="AA19" s="179"/>
      <c r="AB19" s="175"/>
      <c r="AC19" s="182"/>
      <c r="AD19" s="177"/>
      <c r="AE19" s="177"/>
      <c r="AF19" s="177"/>
    </row>
    <row r="20" spans="1:32" ht="18.75" customHeight="1">
      <c r="A20" s="351" t="s">
        <v>325</v>
      </c>
      <c r="B20" s="352"/>
      <c r="C20" s="352"/>
      <c r="D20" s="353"/>
      <c r="E20" s="354"/>
      <c r="F20" s="355"/>
      <c r="G20" s="235">
        <v>1</v>
      </c>
      <c r="H20" s="440" t="s">
        <v>326</v>
      </c>
      <c r="I20" s="440"/>
      <c r="J20" s="440"/>
      <c r="K20" s="440"/>
      <c r="L20" s="440"/>
      <c r="M20" s="355"/>
      <c r="N20" s="394" t="str">
        <f t="shared" si="0"/>
        <v>(per HACCP) to internal temperature</v>
      </c>
      <c r="O20" s="395"/>
      <c r="P20" s="395"/>
      <c r="Q20" s="395"/>
      <c r="R20" s="185"/>
      <c r="S20" s="167"/>
      <c r="T20" s="168"/>
      <c r="U20" s="184"/>
      <c r="V20" s="170"/>
      <c r="W20" s="171"/>
      <c r="X20" s="168"/>
      <c r="Y20" s="168"/>
      <c r="Z20" s="173"/>
      <c r="AA20" s="179"/>
      <c r="AB20" s="175"/>
      <c r="AC20" s="182"/>
      <c r="AD20" s="177"/>
      <c r="AE20" s="177"/>
      <c r="AF20" s="177"/>
    </row>
    <row r="21" spans="1:32" ht="18.75" customHeight="1">
      <c r="A21" s="351" t="s">
        <v>327</v>
      </c>
      <c r="B21" s="352"/>
      <c r="C21" s="352"/>
      <c r="D21" s="353"/>
      <c r="E21" s="354"/>
      <c r="F21" s="355"/>
      <c r="G21" s="235">
        <v>2</v>
      </c>
      <c r="H21" s="440" t="s">
        <v>328</v>
      </c>
      <c r="I21" s="440"/>
      <c r="J21" s="440"/>
      <c r="K21" s="440"/>
      <c r="L21" s="440"/>
      <c r="M21" s="355"/>
      <c r="N21" s="394" t="str">
        <f t="shared" si="0"/>
        <v>of 165⁰F. (for 15 seconds). </v>
      </c>
      <c r="O21" s="395"/>
      <c r="P21" s="395"/>
      <c r="Q21" s="395"/>
      <c r="R21" s="185"/>
      <c r="S21" s="167"/>
      <c r="T21" s="168"/>
      <c r="U21" s="184"/>
      <c r="V21" s="170"/>
      <c r="W21" s="171"/>
      <c r="X21" s="168"/>
      <c r="Y21" s="168"/>
      <c r="Z21" s="173"/>
      <c r="AA21" s="179"/>
      <c r="AB21" s="175"/>
      <c r="AC21" s="182"/>
      <c r="AD21" s="177"/>
      <c r="AE21" s="177"/>
      <c r="AF21" s="177"/>
    </row>
    <row r="22" spans="1:32" ht="18.75" customHeight="1">
      <c r="A22" s="351"/>
      <c r="B22" s="352"/>
      <c r="C22" s="352"/>
      <c r="D22" s="353"/>
      <c r="E22" s="354"/>
      <c r="F22" s="355"/>
      <c r="G22" s="235">
        <v>3</v>
      </c>
      <c r="H22" s="440" t="s">
        <v>316</v>
      </c>
      <c r="I22" s="440"/>
      <c r="J22" s="440"/>
      <c r="K22" s="440"/>
      <c r="L22" s="440"/>
      <c r="M22" s="355"/>
      <c r="N22" s="394"/>
      <c r="O22" s="395"/>
      <c r="P22" s="395"/>
      <c r="Q22" s="395"/>
      <c r="R22" s="185"/>
      <c r="S22" s="167"/>
      <c r="T22" s="168"/>
      <c r="U22" s="184"/>
      <c r="V22" s="170"/>
      <c r="W22" s="171"/>
      <c r="X22" s="168"/>
      <c r="Y22" s="168"/>
      <c r="Z22" s="186"/>
      <c r="AA22" s="179"/>
      <c r="AB22" s="175"/>
      <c r="AC22" s="182"/>
      <c r="AD22" s="177"/>
      <c r="AE22" s="177"/>
      <c r="AF22" s="177"/>
    </row>
    <row r="23" spans="1:32" ht="18.75" customHeight="1" thickBot="1">
      <c r="A23" s="414"/>
      <c r="B23" s="402"/>
      <c r="C23" s="402"/>
      <c r="D23" s="415"/>
      <c r="E23" s="354"/>
      <c r="F23" s="355"/>
      <c r="G23" s="187"/>
      <c r="H23" s="402"/>
      <c r="I23" s="402"/>
      <c r="J23" s="402"/>
      <c r="K23" s="402"/>
      <c r="L23" s="402"/>
      <c r="M23" s="403"/>
      <c r="N23" s="394"/>
      <c r="O23" s="395"/>
      <c r="P23" s="395"/>
      <c r="Q23" s="395"/>
      <c r="R23" s="185"/>
      <c r="S23" s="167"/>
      <c r="T23" s="168"/>
      <c r="U23" s="184"/>
      <c r="V23" s="170"/>
      <c r="W23" s="171"/>
      <c r="X23" s="168"/>
      <c r="Y23" s="168"/>
      <c r="Z23" s="186"/>
      <c r="AA23" s="179"/>
      <c r="AB23" s="175"/>
      <c r="AC23" s="182"/>
      <c r="AD23" s="177"/>
      <c r="AE23" s="177"/>
      <c r="AF23" s="177"/>
    </row>
    <row r="24" spans="1:32" ht="25.5" customHeight="1" thickBot="1">
      <c r="A24" s="188"/>
      <c r="B24" s="217"/>
      <c r="C24" s="217"/>
      <c r="D24" s="217"/>
      <c r="E24" s="217"/>
      <c r="F24" s="217"/>
      <c r="G24" s="217"/>
      <c r="H24" s="217"/>
      <c r="I24" s="217"/>
      <c r="J24" s="217"/>
      <c r="K24" s="218"/>
      <c r="L24" s="131"/>
      <c r="M24" s="131"/>
      <c r="N24" s="416" t="s">
        <v>47</v>
      </c>
      <c r="O24" s="417"/>
      <c r="P24" s="417"/>
      <c r="Q24" s="418"/>
      <c r="R24" s="419" t="s">
        <v>7</v>
      </c>
      <c r="S24" s="418"/>
      <c r="T24" s="418"/>
      <c r="U24" s="418"/>
      <c r="V24" s="418"/>
      <c r="W24" s="418"/>
      <c r="X24" s="418"/>
      <c r="Y24" s="418"/>
      <c r="Z24" s="418"/>
      <c r="AA24" s="418"/>
      <c r="AB24" s="418"/>
      <c r="AC24" s="122">
        <f>ROUNDUP(SUM(AC6:AC23),5)</f>
        <v>11.905</v>
      </c>
      <c r="AD24" s="177"/>
      <c r="AE24" s="177"/>
      <c r="AF24" s="177"/>
    </row>
    <row r="25" spans="1:32" ht="20.25" customHeight="1">
      <c r="A25" s="398" t="s">
        <v>45</v>
      </c>
      <c r="B25" s="399"/>
      <c r="C25" s="399"/>
      <c r="D25" s="399"/>
      <c r="E25" s="399"/>
      <c r="F25" s="399"/>
      <c r="G25" s="399"/>
      <c r="H25" s="399"/>
      <c r="I25" s="399"/>
      <c r="J25" s="399"/>
      <c r="K25" s="400"/>
      <c r="L25" s="189"/>
      <c r="M25" s="189"/>
      <c r="N25" s="411"/>
      <c r="O25" s="412"/>
      <c r="P25" s="412"/>
      <c r="Q25" s="412"/>
      <c r="R25" s="190"/>
      <c r="S25" s="190"/>
      <c r="T25" s="190"/>
      <c r="U25" s="190"/>
      <c r="V25" s="190"/>
      <c r="W25" s="112" t="s">
        <v>9</v>
      </c>
      <c r="X25" s="112"/>
      <c r="Y25" s="112"/>
      <c r="Z25" s="112"/>
      <c r="AA25" s="112"/>
      <c r="AB25" s="112"/>
      <c r="AC25" s="125">
        <f>ROUND(AC24*10/100,5)</f>
        <v>1.1905</v>
      </c>
      <c r="AD25" s="177"/>
      <c r="AE25" s="177"/>
      <c r="AF25" s="177"/>
    </row>
    <row r="26" spans="1:32" ht="22.5" customHeight="1" thickBot="1">
      <c r="A26" s="329" t="s">
        <v>42</v>
      </c>
      <c r="B26" s="404"/>
      <c r="C26" s="404"/>
      <c r="D26" s="404"/>
      <c r="E26" s="404"/>
      <c r="F26" s="219"/>
      <c r="G26" s="331" t="s">
        <v>46</v>
      </c>
      <c r="H26" s="331"/>
      <c r="I26" s="331" t="s">
        <v>329</v>
      </c>
      <c r="J26" s="404"/>
      <c r="K26" s="405"/>
      <c r="L26" s="219"/>
      <c r="M26" s="219"/>
      <c r="N26" s="145"/>
      <c r="O26" s="191"/>
      <c r="P26" s="410"/>
      <c r="Q26" s="410"/>
      <c r="R26" s="192"/>
      <c r="S26" s="192"/>
      <c r="T26" s="192"/>
      <c r="U26" s="192"/>
      <c r="V26" s="192"/>
      <c r="W26" s="93" t="s">
        <v>6</v>
      </c>
      <c r="X26" s="93"/>
      <c r="Y26" s="93"/>
      <c r="Z26" s="93"/>
      <c r="AA26" s="93"/>
      <c r="AB26" s="93"/>
      <c r="AC26" s="130">
        <f>AC24+AC25</f>
        <v>13.0955</v>
      </c>
      <c r="AD26" s="177"/>
      <c r="AE26" s="177"/>
      <c r="AF26" s="177"/>
    </row>
    <row r="27" spans="18:32" ht="7.5" customHeight="1" thickBot="1">
      <c r="R27" s="319"/>
      <c r="S27" s="319"/>
      <c r="T27" s="214"/>
      <c r="U27" s="214"/>
      <c r="V27" s="214"/>
      <c r="W27" s="214"/>
      <c r="X27" s="214"/>
      <c r="Y27" s="214"/>
      <c r="Z27" s="214"/>
      <c r="AA27" s="88"/>
      <c r="AB27" s="88"/>
      <c r="AC27" s="88"/>
      <c r="AD27" s="151"/>
      <c r="AE27" s="151"/>
      <c r="AF27" s="151"/>
    </row>
    <row r="28" spans="1:32" ht="20.25" customHeight="1">
      <c r="A28" s="213" t="s">
        <v>35</v>
      </c>
      <c r="B28" s="313" t="s">
        <v>36</v>
      </c>
      <c r="C28" s="313"/>
      <c r="D28" s="65" t="s">
        <v>37</v>
      </c>
      <c r="E28" s="65" t="s">
        <v>38</v>
      </c>
      <c r="F28" s="65" t="s">
        <v>39</v>
      </c>
      <c r="G28" s="313" t="s">
        <v>40</v>
      </c>
      <c r="H28" s="313"/>
      <c r="I28" s="313" t="s">
        <v>41</v>
      </c>
      <c r="J28" s="313"/>
      <c r="K28" s="313" t="s">
        <v>52</v>
      </c>
      <c r="L28" s="313"/>
      <c r="M28" s="213" t="s">
        <v>125</v>
      </c>
      <c r="N28" s="413" t="s">
        <v>5</v>
      </c>
      <c r="O28" s="322"/>
      <c r="P28" s="322"/>
      <c r="Q28" s="131"/>
      <c r="R28" s="322"/>
      <c r="S28" s="323"/>
      <c r="T28" s="215"/>
      <c r="U28" s="215"/>
      <c r="V28" s="215"/>
      <c r="W28" s="311" t="s">
        <v>122</v>
      </c>
      <c r="X28" s="312"/>
      <c r="Y28" s="312"/>
      <c r="Z28" s="312"/>
      <c r="AA28" s="312"/>
      <c r="AB28" s="222"/>
      <c r="AC28" s="225">
        <f>AC26/X2</f>
        <v>3.273875</v>
      </c>
      <c r="AD28" s="193"/>
      <c r="AE28" s="193"/>
      <c r="AF28" s="193"/>
    </row>
    <row r="29" spans="1:32" ht="37.5" customHeight="1">
      <c r="A29" s="213"/>
      <c r="B29" s="313"/>
      <c r="C29" s="313"/>
      <c r="D29" s="65"/>
      <c r="E29" s="65"/>
      <c r="F29" s="65"/>
      <c r="G29" s="313"/>
      <c r="H29" s="313"/>
      <c r="I29" s="313"/>
      <c r="J29" s="313"/>
      <c r="K29" s="313" t="s">
        <v>330</v>
      </c>
      <c r="L29" s="313"/>
      <c r="M29" s="148">
        <f ca="1">NOW()</f>
        <v>41121.30702407407</v>
      </c>
      <c r="N29" s="98" t="s">
        <v>19</v>
      </c>
      <c r="O29" s="94" t="s">
        <v>20</v>
      </c>
      <c r="P29" s="94" t="s">
        <v>21</v>
      </c>
      <c r="Q29" s="94" t="s">
        <v>22</v>
      </c>
      <c r="R29" s="406" t="s">
        <v>8</v>
      </c>
      <c r="S29" s="407"/>
      <c r="T29" s="220"/>
      <c r="U29" s="220"/>
      <c r="V29" s="220"/>
      <c r="W29" s="150"/>
      <c r="X29" s="221" t="s">
        <v>123</v>
      </c>
      <c r="Y29" s="221"/>
      <c r="Z29" s="221"/>
      <c r="AA29" s="221" t="s">
        <v>23</v>
      </c>
      <c r="AB29" s="408" t="s">
        <v>24</v>
      </c>
      <c r="AC29" s="409"/>
      <c r="AD29" s="193"/>
      <c r="AE29" s="193"/>
      <c r="AF29" s="193"/>
    </row>
    <row r="30" spans="14:29" ht="19.5" customHeight="1" thickBot="1">
      <c r="N30" s="139">
        <f>X2</f>
        <v>4</v>
      </c>
      <c r="O30" s="140"/>
      <c r="P30" s="141">
        <f>AC26</f>
        <v>13.0955</v>
      </c>
      <c r="Q30" s="142">
        <v>0</v>
      </c>
      <c r="R30" s="307">
        <f>P30+Q30</f>
        <v>13.0955</v>
      </c>
      <c r="S30" s="308"/>
      <c r="T30" s="143"/>
      <c r="U30" s="144"/>
      <c r="V30" s="144"/>
      <c r="W30" s="145"/>
      <c r="X30" s="146">
        <f>AC28/AA30</f>
        <v>10.912916666666666</v>
      </c>
      <c r="Y30" s="146"/>
      <c r="Z30" s="146"/>
      <c r="AA30" s="147">
        <v>0.3</v>
      </c>
      <c r="AB30" s="309">
        <f ca="1">NOW()</f>
        <v>41121.30702407407</v>
      </c>
      <c r="AC30" s="310"/>
    </row>
  </sheetData>
  <sheetProtection/>
  <mergeCells count="109">
    <mergeCell ref="A1:K1"/>
    <mergeCell ref="N1:AC1"/>
    <mergeCell ref="A2:B2"/>
    <mergeCell ref="C2:G2"/>
    <mergeCell ref="N2:O2"/>
    <mergeCell ref="P2:T2"/>
    <mergeCell ref="B3:G4"/>
    <mergeCell ref="P3:V4"/>
    <mergeCell ref="A5:D5"/>
    <mergeCell ref="E5:F5"/>
    <mergeCell ref="G5:M5"/>
    <mergeCell ref="N5:Q5"/>
    <mergeCell ref="X5:Y5"/>
    <mergeCell ref="A6:D6"/>
    <mergeCell ref="E6:F6"/>
    <mergeCell ref="H6:M6"/>
    <mergeCell ref="N6:Q6"/>
    <mergeCell ref="A7:D7"/>
    <mergeCell ref="E7:F7"/>
    <mergeCell ref="H7:M7"/>
    <mergeCell ref="N7:Q7"/>
    <mergeCell ref="A8:D8"/>
    <mergeCell ref="E8:F8"/>
    <mergeCell ref="H8:M8"/>
    <mergeCell ref="N8:Q8"/>
    <mergeCell ref="A9:D9"/>
    <mergeCell ref="E9:F9"/>
    <mergeCell ref="H9:M9"/>
    <mergeCell ref="N9:Q9"/>
    <mergeCell ref="A10:D10"/>
    <mergeCell ref="E10:F10"/>
    <mergeCell ref="H10:M10"/>
    <mergeCell ref="N10:Q10"/>
    <mergeCell ref="A11:D11"/>
    <mergeCell ref="E11:F11"/>
    <mergeCell ref="H11:M11"/>
    <mergeCell ref="N11:Q11"/>
    <mergeCell ref="A12:D12"/>
    <mergeCell ref="E12:F12"/>
    <mergeCell ref="H12:M12"/>
    <mergeCell ref="N12:Q12"/>
    <mergeCell ref="A13:D13"/>
    <mergeCell ref="E13:F13"/>
    <mergeCell ref="H13:M13"/>
    <mergeCell ref="N13:Q13"/>
    <mergeCell ref="A14:D14"/>
    <mergeCell ref="E14:F14"/>
    <mergeCell ref="H14:M14"/>
    <mergeCell ref="N14:Q14"/>
    <mergeCell ref="A15:D15"/>
    <mergeCell ref="E15:F15"/>
    <mergeCell ref="H15:M15"/>
    <mergeCell ref="N15:Q15"/>
    <mergeCell ref="A16:D16"/>
    <mergeCell ref="E16:F16"/>
    <mergeCell ref="H16:M16"/>
    <mergeCell ref="N16:Q16"/>
    <mergeCell ref="A17:D17"/>
    <mergeCell ref="E17:F17"/>
    <mergeCell ref="H17:M17"/>
    <mergeCell ref="N17:Q17"/>
    <mergeCell ref="A18:D18"/>
    <mergeCell ref="E18:F18"/>
    <mergeCell ref="H18:M18"/>
    <mergeCell ref="N18:Q18"/>
    <mergeCell ref="A19:D19"/>
    <mergeCell ref="E19:F19"/>
    <mergeCell ref="H19:M19"/>
    <mergeCell ref="N19:Q19"/>
    <mergeCell ref="A20:D20"/>
    <mergeCell ref="E20:F20"/>
    <mergeCell ref="H20:M20"/>
    <mergeCell ref="N20:Q20"/>
    <mergeCell ref="A21:D21"/>
    <mergeCell ref="E21:F21"/>
    <mergeCell ref="H21:M21"/>
    <mergeCell ref="N21:Q21"/>
    <mergeCell ref="A22:D22"/>
    <mergeCell ref="E22:F22"/>
    <mergeCell ref="H22:M22"/>
    <mergeCell ref="N22:Q22"/>
    <mergeCell ref="A23:D23"/>
    <mergeCell ref="E23:F23"/>
    <mergeCell ref="H23:M23"/>
    <mergeCell ref="N23:Q23"/>
    <mergeCell ref="N24:Q24"/>
    <mergeCell ref="R24:AB24"/>
    <mergeCell ref="A25:K25"/>
    <mergeCell ref="N25:Q25"/>
    <mergeCell ref="A26:E26"/>
    <mergeCell ref="G26:H26"/>
    <mergeCell ref="I26:K26"/>
    <mergeCell ref="P26:Q26"/>
    <mergeCell ref="R27:S27"/>
    <mergeCell ref="B28:C28"/>
    <mergeCell ref="G28:H28"/>
    <mergeCell ref="I28:J28"/>
    <mergeCell ref="K28:L28"/>
    <mergeCell ref="N28:P28"/>
    <mergeCell ref="R28:S28"/>
    <mergeCell ref="AB29:AC29"/>
    <mergeCell ref="R30:S30"/>
    <mergeCell ref="AB30:AC30"/>
    <mergeCell ref="W28:AA28"/>
    <mergeCell ref="B29:C29"/>
    <mergeCell ref="G29:H29"/>
    <mergeCell ref="I29:J29"/>
    <mergeCell ref="K29:L29"/>
    <mergeCell ref="R29:S29"/>
  </mergeCells>
  <hyperlinks>
    <hyperlink ref="M1" location="LIST!A1" display="BACK TO MENU LIST"/>
  </hyperlinks>
  <printOptions/>
  <pageMargins left="0.7" right="0.45" top="0.75" bottom="0.5" header="0.3" footer="0.3"/>
  <pageSetup horizontalDpi="600" verticalDpi="600" orientation="landscape" scale="80" r:id="rId1"/>
  <colBreaks count="1" manualBreakCount="1">
    <brk id="13" max="65535" man="1"/>
  </colBreaks>
</worksheet>
</file>

<file path=xl/worksheets/sheet15.xml><?xml version="1.0" encoding="utf-8"?>
<worksheet xmlns="http://schemas.openxmlformats.org/spreadsheetml/2006/main" xmlns:r="http://schemas.openxmlformats.org/officeDocument/2006/relationships">
  <dimension ref="A1:AH30"/>
  <sheetViews>
    <sheetView zoomScalePageLayoutView="0" workbookViewId="0" topLeftCell="H1">
      <selection activeCell="M1" sqref="M1"/>
    </sheetView>
  </sheetViews>
  <sheetFormatPr defaultColWidth="9.140625" defaultRowHeight="12.75"/>
  <cols>
    <col min="1" max="1" width="9.8515625" style="87" customWidth="1"/>
    <col min="2" max="3" width="9.140625" style="87" customWidth="1"/>
    <col min="4" max="4" width="8.00390625" style="87" customWidth="1"/>
    <col min="5" max="5" width="9.140625" style="87" customWidth="1"/>
    <col min="6" max="6" width="13.57421875" style="87" customWidth="1"/>
    <col min="7" max="7" width="4.8515625" style="87" customWidth="1"/>
    <col min="8" max="8" width="8.57421875" style="87" customWidth="1"/>
    <col min="9" max="9" width="9.8515625" style="87" customWidth="1"/>
    <col min="10" max="10" width="8.57421875" style="87" customWidth="1"/>
    <col min="11" max="12" width="13.7109375" style="87" customWidth="1"/>
    <col min="13" max="13" width="32.28125" style="87" customWidth="1"/>
    <col min="14" max="16" width="9.140625" style="87" customWidth="1"/>
    <col min="17" max="17" width="6.140625" style="87" customWidth="1"/>
    <col min="18" max="18" width="8.57421875" style="87" customWidth="1"/>
    <col min="19" max="19" width="7.7109375" style="87" customWidth="1"/>
    <col min="20" max="20" width="10.421875" style="87" customWidth="1"/>
    <col min="21" max="22" width="8.8515625" style="87" customWidth="1"/>
    <col min="23" max="23" width="9.8515625" style="87" customWidth="1"/>
    <col min="24" max="24" width="12.28125" style="87" customWidth="1"/>
    <col min="25" max="25" width="4.57421875" style="87" customWidth="1"/>
    <col min="26" max="26" width="10.28125" style="87" customWidth="1"/>
    <col min="27" max="27" width="8.140625" style="87" customWidth="1"/>
    <col min="28" max="28" width="8.57421875" style="87" customWidth="1"/>
    <col min="29" max="29" width="11.57421875" style="87" customWidth="1"/>
    <col min="30" max="32" width="9.00390625" style="87" customWidth="1"/>
    <col min="33" max="16384" width="9.140625" style="87" customWidth="1"/>
  </cols>
  <sheetData>
    <row r="1" spans="1:34" ht="21.75" thickBot="1">
      <c r="A1" s="386" t="s">
        <v>43</v>
      </c>
      <c r="B1" s="386"/>
      <c r="C1" s="386"/>
      <c r="D1" s="386"/>
      <c r="E1" s="386"/>
      <c r="F1" s="386"/>
      <c r="G1" s="386"/>
      <c r="H1" s="386"/>
      <c r="I1" s="386"/>
      <c r="J1" s="386"/>
      <c r="K1" s="386"/>
      <c r="L1" s="85"/>
      <c r="M1" s="251" t="s">
        <v>629</v>
      </c>
      <c r="N1" s="387" t="s">
        <v>56</v>
      </c>
      <c r="O1" s="388"/>
      <c r="P1" s="388"/>
      <c r="Q1" s="388"/>
      <c r="R1" s="388"/>
      <c r="S1" s="388"/>
      <c r="T1" s="388"/>
      <c r="U1" s="388"/>
      <c r="V1" s="388"/>
      <c r="W1" s="388"/>
      <c r="X1" s="388"/>
      <c r="Y1" s="388"/>
      <c r="Z1" s="388"/>
      <c r="AA1" s="388"/>
      <c r="AB1" s="388"/>
      <c r="AC1" s="388"/>
      <c r="AD1" s="214"/>
      <c r="AE1" s="214"/>
      <c r="AF1" s="214"/>
      <c r="AG1" s="151"/>
      <c r="AH1" s="151"/>
    </row>
    <row r="2" spans="1:34" ht="47.25" customHeight="1" thickBot="1">
      <c r="A2" s="370" t="s">
        <v>44</v>
      </c>
      <c r="B2" s="370"/>
      <c r="C2" s="389" t="s">
        <v>331</v>
      </c>
      <c r="D2" s="389"/>
      <c r="E2" s="389"/>
      <c r="F2" s="389"/>
      <c r="G2" s="389"/>
      <c r="H2" s="88" t="s">
        <v>55</v>
      </c>
      <c r="I2" s="89">
        <v>3</v>
      </c>
      <c r="J2" s="88" t="s">
        <v>48</v>
      </c>
      <c r="K2" s="152">
        <v>3.5</v>
      </c>
      <c r="L2" s="153" t="s">
        <v>307</v>
      </c>
      <c r="M2" s="91"/>
      <c r="N2" s="390" t="s">
        <v>17</v>
      </c>
      <c r="O2" s="390"/>
      <c r="P2" s="391" t="str">
        <f>C2</f>
        <v>Garlic  Mashed Potatoes</v>
      </c>
      <c r="Q2" s="391"/>
      <c r="R2" s="391"/>
      <c r="S2" s="391"/>
      <c r="T2" s="392"/>
      <c r="U2" s="149"/>
      <c r="V2" s="149"/>
      <c r="W2" s="88" t="s">
        <v>55</v>
      </c>
      <c r="X2" s="93">
        <f>I2</f>
        <v>3</v>
      </c>
      <c r="Y2" s="112"/>
      <c r="Z2" s="94" t="s">
        <v>53</v>
      </c>
      <c r="AA2" s="95">
        <f>K2</f>
        <v>3.5</v>
      </c>
      <c r="AB2" s="159" t="s">
        <v>113</v>
      </c>
      <c r="AC2" s="155"/>
      <c r="AD2" s="156"/>
      <c r="AE2" s="156"/>
      <c r="AF2" s="156"/>
      <c r="AG2" s="155"/>
      <c r="AH2" s="155"/>
    </row>
    <row r="3" spans="1:34" ht="19.5" customHeight="1">
      <c r="A3" s="216"/>
      <c r="B3" s="370" t="s">
        <v>332</v>
      </c>
      <c r="C3" s="423"/>
      <c r="D3" s="423"/>
      <c r="E3" s="423"/>
      <c r="F3" s="423"/>
      <c r="G3" s="423"/>
      <c r="H3" s="157"/>
      <c r="I3" s="214" t="s">
        <v>333</v>
      </c>
      <c r="J3" s="88"/>
      <c r="K3" s="95"/>
      <c r="L3" s="158"/>
      <c r="M3" s="92"/>
      <c r="N3" s="88"/>
      <c r="O3" s="88"/>
      <c r="P3" s="422">
        <f>C3</f>
        <v>0</v>
      </c>
      <c r="Q3" s="423"/>
      <c r="R3" s="423"/>
      <c r="S3" s="423"/>
      <c r="T3" s="423"/>
      <c r="U3" s="423"/>
      <c r="V3" s="423"/>
      <c r="W3" s="88"/>
      <c r="X3" s="112" t="str">
        <f>I3</f>
        <v>gallons</v>
      </c>
      <c r="Y3" s="112"/>
      <c r="Z3" s="94"/>
      <c r="AA3" s="95"/>
      <c r="AB3" s="159"/>
      <c r="AC3" s="155"/>
      <c r="AD3" s="156"/>
      <c r="AE3" s="156"/>
      <c r="AF3" s="156"/>
      <c r="AG3" s="155"/>
      <c r="AH3" s="155"/>
    </row>
    <row r="4" spans="2:34" ht="15" customHeight="1" thickBot="1">
      <c r="B4" s="410"/>
      <c r="C4" s="410"/>
      <c r="D4" s="410"/>
      <c r="E4" s="410"/>
      <c r="F4" s="410"/>
      <c r="G4" s="410"/>
      <c r="H4" s="160"/>
      <c r="I4" s="160"/>
      <c r="N4" s="161"/>
      <c r="O4" s="161"/>
      <c r="P4" s="410"/>
      <c r="Q4" s="410"/>
      <c r="R4" s="410"/>
      <c r="S4" s="410"/>
      <c r="T4" s="410"/>
      <c r="U4" s="410"/>
      <c r="V4" s="410"/>
      <c r="W4" s="214"/>
      <c r="X4" s="155"/>
      <c r="Y4" s="155"/>
      <c r="Z4" s="155"/>
      <c r="AA4" s="155"/>
      <c r="AB4" s="155"/>
      <c r="AC4" s="155"/>
      <c r="AD4" s="162"/>
      <c r="AE4" s="162"/>
      <c r="AF4" s="162"/>
      <c r="AG4" s="155"/>
      <c r="AH4" s="155"/>
    </row>
    <row r="5" spans="1:32" ht="45.75" customHeight="1" thickBot="1">
      <c r="A5" s="381" t="s">
        <v>1</v>
      </c>
      <c r="B5" s="396"/>
      <c r="C5" s="396"/>
      <c r="D5" s="397"/>
      <c r="E5" s="420" t="s">
        <v>54</v>
      </c>
      <c r="F5" s="421"/>
      <c r="G5" s="420" t="s">
        <v>32</v>
      </c>
      <c r="H5" s="427"/>
      <c r="I5" s="427"/>
      <c r="J5" s="427"/>
      <c r="K5" s="427"/>
      <c r="L5" s="427"/>
      <c r="M5" s="421"/>
      <c r="N5" s="425" t="s">
        <v>1</v>
      </c>
      <c r="O5" s="426"/>
      <c r="P5" s="426"/>
      <c r="Q5" s="426"/>
      <c r="R5" s="163" t="s">
        <v>31</v>
      </c>
      <c r="S5" s="223" t="s">
        <v>2</v>
      </c>
      <c r="T5" s="164" t="s">
        <v>51</v>
      </c>
      <c r="U5" s="163" t="s">
        <v>30</v>
      </c>
      <c r="V5" s="163" t="s">
        <v>49</v>
      </c>
      <c r="W5" s="163" t="s">
        <v>58</v>
      </c>
      <c r="X5" s="362" t="s">
        <v>79</v>
      </c>
      <c r="Y5" s="362"/>
      <c r="Z5" s="163" t="s">
        <v>50</v>
      </c>
      <c r="AA5" s="164" t="s">
        <v>13</v>
      </c>
      <c r="AB5" s="164" t="s">
        <v>129</v>
      </c>
      <c r="AC5" s="165" t="s">
        <v>130</v>
      </c>
      <c r="AD5" s="214"/>
      <c r="AE5" s="214"/>
      <c r="AF5" s="214"/>
    </row>
    <row r="6" spans="1:32" ht="18.75" customHeight="1">
      <c r="A6" s="363" t="s">
        <v>334</v>
      </c>
      <c r="B6" s="364"/>
      <c r="C6" s="364"/>
      <c r="D6" s="365"/>
      <c r="E6" s="366" t="s">
        <v>335</v>
      </c>
      <c r="F6" s="367"/>
      <c r="G6" s="98">
        <v>1</v>
      </c>
      <c r="H6" s="364" t="s">
        <v>336</v>
      </c>
      <c r="I6" s="364"/>
      <c r="J6" s="364"/>
      <c r="K6" s="364"/>
      <c r="L6" s="364"/>
      <c r="M6" s="367"/>
      <c r="N6" s="394" t="str">
        <f aca="true" t="shared" si="0" ref="N6:N21">A6</f>
        <v>Peeled White Potatoes, Fresh, Diced</v>
      </c>
      <c r="O6" s="395"/>
      <c r="P6" s="395"/>
      <c r="Q6" s="395"/>
      <c r="R6" s="166">
        <v>8</v>
      </c>
      <c r="S6" s="167" t="s">
        <v>61</v>
      </c>
      <c r="T6" s="168">
        <f>R6*X2</f>
        <v>24</v>
      </c>
      <c r="U6" s="184">
        <f>(X2*R6)/AA6</f>
        <v>24</v>
      </c>
      <c r="V6" s="170" t="s">
        <v>61</v>
      </c>
      <c r="W6" s="171">
        <v>0.31</v>
      </c>
      <c r="X6" s="228">
        <f>U6/1</f>
        <v>24</v>
      </c>
      <c r="Y6" s="228"/>
      <c r="Z6" s="173">
        <f>W6*X6</f>
        <v>7.4399999999999995</v>
      </c>
      <c r="AA6" s="174">
        <v>1</v>
      </c>
      <c r="AB6" s="175">
        <f>Z6/X2</f>
        <v>2.48</v>
      </c>
      <c r="AC6" s="176">
        <f aca="true" t="shared" si="1" ref="AC6:AC12">Z6</f>
        <v>7.4399999999999995</v>
      </c>
      <c r="AD6" s="177"/>
      <c r="AE6" s="177"/>
      <c r="AF6" s="177"/>
    </row>
    <row r="7" spans="1:32" ht="18.75" customHeight="1">
      <c r="A7" s="351" t="s">
        <v>337</v>
      </c>
      <c r="B7" s="352"/>
      <c r="C7" s="352"/>
      <c r="D7" s="353"/>
      <c r="E7" s="356" t="s">
        <v>338</v>
      </c>
      <c r="F7" s="355"/>
      <c r="G7" s="98"/>
      <c r="H7" s="352" t="s">
        <v>339</v>
      </c>
      <c r="I7" s="352"/>
      <c r="J7" s="352"/>
      <c r="K7" s="352"/>
      <c r="L7" s="352"/>
      <c r="M7" s="355"/>
      <c r="N7" s="394" t="str">
        <f t="shared" si="0"/>
        <v>Garlic, Fresh, Minced</v>
      </c>
      <c r="O7" s="395"/>
      <c r="P7" s="395"/>
      <c r="Q7" s="395"/>
      <c r="R7" s="178">
        <v>4</v>
      </c>
      <c r="S7" s="167" t="s">
        <v>103</v>
      </c>
      <c r="T7" s="172">
        <f>X2*R7</f>
        <v>12</v>
      </c>
      <c r="U7" s="169">
        <f>(X2*R7)/AA7</f>
        <v>12</v>
      </c>
      <c r="V7" s="170" t="s">
        <v>103</v>
      </c>
      <c r="W7" s="171">
        <v>0.06</v>
      </c>
      <c r="X7" s="172">
        <f>U7/4</f>
        <v>3</v>
      </c>
      <c r="Y7" s="172"/>
      <c r="Z7" s="173">
        <f aca="true" t="shared" si="2" ref="Z7:Z13">W7*X7</f>
        <v>0.18</v>
      </c>
      <c r="AA7" s="179">
        <v>1</v>
      </c>
      <c r="AB7" s="175">
        <f>Z7/X2</f>
        <v>0.06</v>
      </c>
      <c r="AC7" s="176">
        <f t="shared" si="1"/>
        <v>0.18</v>
      </c>
      <c r="AD7" s="177"/>
      <c r="AE7" s="177"/>
      <c r="AF7" s="177"/>
    </row>
    <row r="8" spans="1:32" ht="18.75" customHeight="1">
      <c r="A8" s="351" t="s">
        <v>204</v>
      </c>
      <c r="B8" s="352"/>
      <c r="C8" s="352"/>
      <c r="D8" s="353"/>
      <c r="E8" s="354" t="s">
        <v>338</v>
      </c>
      <c r="F8" s="355"/>
      <c r="G8" s="98"/>
      <c r="H8" s="352" t="s">
        <v>340</v>
      </c>
      <c r="I8" s="352"/>
      <c r="J8" s="352"/>
      <c r="K8" s="352"/>
      <c r="L8" s="352"/>
      <c r="M8" s="355"/>
      <c r="N8" s="394" t="str">
        <f t="shared" si="0"/>
        <v>Butter, Melted</v>
      </c>
      <c r="O8" s="395"/>
      <c r="P8" s="395"/>
      <c r="Q8" s="395"/>
      <c r="R8" s="178">
        <v>4</v>
      </c>
      <c r="S8" s="167" t="s">
        <v>103</v>
      </c>
      <c r="T8" s="168">
        <f>X2*R8</f>
        <v>12</v>
      </c>
      <c r="U8" s="180">
        <f>(X2*R8)/AA8</f>
        <v>12</v>
      </c>
      <c r="V8" s="170" t="s">
        <v>103</v>
      </c>
      <c r="W8" s="171">
        <v>0.07</v>
      </c>
      <c r="X8" s="181">
        <f>U8/1</f>
        <v>12</v>
      </c>
      <c r="Y8" s="181"/>
      <c r="Z8" s="173">
        <f t="shared" si="2"/>
        <v>0.8400000000000001</v>
      </c>
      <c r="AA8" s="179">
        <v>1</v>
      </c>
      <c r="AB8" s="175">
        <f>Z8/X2</f>
        <v>0.28</v>
      </c>
      <c r="AC8" s="176">
        <f t="shared" si="1"/>
        <v>0.8400000000000001</v>
      </c>
      <c r="AD8" s="177"/>
      <c r="AE8" s="177"/>
      <c r="AF8" s="177"/>
    </row>
    <row r="9" spans="1:32" ht="18.75" customHeight="1">
      <c r="A9" s="351" t="s">
        <v>341</v>
      </c>
      <c r="B9" s="352"/>
      <c r="C9" s="352"/>
      <c r="D9" s="353"/>
      <c r="E9" s="356" t="s">
        <v>342</v>
      </c>
      <c r="F9" s="355"/>
      <c r="G9" s="98"/>
      <c r="H9" s="352" t="s">
        <v>343</v>
      </c>
      <c r="I9" s="352"/>
      <c r="J9" s="352"/>
      <c r="K9" s="352"/>
      <c r="L9" s="352"/>
      <c r="M9" s="355"/>
      <c r="N9" s="394" t="str">
        <f t="shared" si="0"/>
        <v>Milk, Scalded</v>
      </c>
      <c r="O9" s="395"/>
      <c r="P9" s="395"/>
      <c r="Q9" s="395"/>
      <c r="R9" s="178">
        <v>2.5</v>
      </c>
      <c r="S9" s="167" t="s">
        <v>91</v>
      </c>
      <c r="T9" s="168">
        <f>X2*R9</f>
        <v>7.5</v>
      </c>
      <c r="U9" s="180">
        <f>(X2*R9)/AA9</f>
        <v>7.5</v>
      </c>
      <c r="V9" s="170" t="s">
        <v>91</v>
      </c>
      <c r="W9" s="171">
        <v>0.27</v>
      </c>
      <c r="X9" s="168">
        <f>U9/1</f>
        <v>7.5</v>
      </c>
      <c r="Y9" s="168"/>
      <c r="Z9" s="173">
        <f t="shared" si="2"/>
        <v>2.0250000000000004</v>
      </c>
      <c r="AA9" s="179">
        <v>1</v>
      </c>
      <c r="AB9" s="175">
        <f>Z9/X2</f>
        <v>0.6750000000000002</v>
      </c>
      <c r="AC9" s="176">
        <f t="shared" si="1"/>
        <v>2.0250000000000004</v>
      </c>
      <c r="AD9" s="177"/>
      <c r="AE9" s="177"/>
      <c r="AF9" s="177"/>
    </row>
    <row r="10" spans="1:32" ht="18.75" customHeight="1">
      <c r="A10" s="351" t="s">
        <v>193</v>
      </c>
      <c r="B10" s="352"/>
      <c r="C10" s="352"/>
      <c r="D10" s="353"/>
      <c r="E10" s="356" t="s">
        <v>101</v>
      </c>
      <c r="F10" s="355"/>
      <c r="G10" s="98">
        <v>2</v>
      </c>
      <c r="H10" s="352" t="s">
        <v>344</v>
      </c>
      <c r="I10" s="352"/>
      <c r="J10" s="352"/>
      <c r="K10" s="352"/>
      <c r="L10" s="352"/>
      <c r="M10" s="355"/>
      <c r="N10" s="394" t="str">
        <f t="shared" si="0"/>
        <v>Pepper, White, Ground</v>
      </c>
      <c r="O10" s="395"/>
      <c r="P10" s="395"/>
      <c r="Q10" s="395"/>
      <c r="R10" s="183">
        <v>1</v>
      </c>
      <c r="S10" s="167" t="s">
        <v>103</v>
      </c>
      <c r="T10" s="168">
        <f>X2*R10</f>
        <v>3</v>
      </c>
      <c r="U10" s="180">
        <f>(X2*R10)/AA10</f>
        <v>3</v>
      </c>
      <c r="V10" s="170" t="s">
        <v>103</v>
      </c>
      <c r="W10" s="171">
        <v>0.53</v>
      </c>
      <c r="X10" s="181">
        <f>U10/1</f>
        <v>3</v>
      </c>
      <c r="Y10" s="181"/>
      <c r="Z10" s="173">
        <f t="shared" si="2"/>
        <v>1.59</v>
      </c>
      <c r="AA10" s="179">
        <v>1</v>
      </c>
      <c r="AB10" s="175">
        <f>Z10/X2</f>
        <v>0.53</v>
      </c>
      <c r="AC10" s="176">
        <f t="shared" si="1"/>
        <v>1.59</v>
      </c>
      <c r="AD10" s="177"/>
      <c r="AE10" s="177"/>
      <c r="AF10" s="177"/>
    </row>
    <row r="11" spans="1:32" ht="18.75" customHeight="1">
      <c r="A11" s="351" t="s">
        <v>106</v>
      </c>
      <c r="B11" s="359"/>
      <c r="C11" s="359"/>
      <c r="D11" s="355"/>
      <c r="E11" s="356" t="s">
        <v>170</v>
      </c>
      <c r="F11" s="355"/>
      <c r="G11" s="98">
        <v>3</v>
      </c>
      <c r="H11" s="352" t="s">
        <v>345</v>
      </c>
      <c r="I11" s="352"/>
      <c r="J11" s="352"/>
      <c r="K11" s="352"/>
      <c r="L11" s="352"/>
      <c r="M11" s="355"/>
      <c r="N11" s="393" t="str">
        <f t="shared" si="0"/>
        <v>Salt</v>
      </c>
      <c r="O11" s="359"/>
      <c r="P11" s="359"/>
      <c r="Q11" s="359"/>
      <c r="R11" s="178">
        <v>0.67</v>
      </c>
      <c r="S11" s="167" t="s">
        <v>103</v>
      </c>
      <c r="T11" s="168">
        <f>X2*R11</f>
        <v>2.0100000000000002</v>
      </c>
      <c r="U11" s="184">
        <f>(X2*R11)/AA11</f>
        <v>2.0100000000000002</v>
      </c>
      <c r="V11" s="170" t="s">
        <v>103</v>
      </c>
      <c r="W11" s="171">
        <v>0.02</v>
      </c>
      <c r="X11" s="181">
        <f>U11/1</f>
        <v>2.0100000000000002</v>
      </c>
      <c r="Y11" s="181"/>
      <c r="Z11" s="173">
        <f t="shared" si="2"/>
        <v>0.04020000000000001</v>
      </c>
      <c r="AA11" s="179">
        <v>1</v>
      </c>
      <c r="AB11" s="175">
        <f>Z11/X2</f>
        <v>0.013400000000000002</v>
      </c>
      <c r="AC11" s="176">
        <f t="shared" si="1"/>
        <v>0.04020000000000001</v>
      </c>
      <c r="AD11" s="177"/>
      <c r="AE11" s="177"/>
      <c r="AF11" s="177"/>
    </row>
    <row r="12" spans="1:32" ht="18.75" customHeight="1">
      <c r="A12" s="351" t="s">
        <v>346</v>
      </c>
      <c r="B12" s="352"/>
      <c r="C12" s="352"/>
      <c r="D12" s="353"/>
      <c r="E12" s="356" t="s">
        <v>347</v>
      </c>
      <c r="F12" s="355"/>
      <c r="G12" s="98"/>
      <c r="H12" s="352" t="s">
        <v>348</v>
      </c>
      <c r="I12" s="352"/>
      <c r="J12" s="352"/>
      <c r="K12" s="352"/>
      <c r="L12" s="352"/>
      <c r="M12" s="355"/>
      <c r="N12" s="351" t="str">
        <f>A12</f>
        <v>Heavy Cream, Hot</v>
      </c>
      <c r="O12" s="357"/>
      <c r="P12" s="357"/>
      <c r="Q12" s="357"/>
      <c r="R12" s="178">
        <v>1</v>
      </c>
      <c r="S12" s="167" t="s">
        <v>91</v>
      </c>
      <c r="T12" s="168">
        <f>X2*R12</f>
        <v>3</v>
      </c>
      <c r="U12" s="180">
        <f>(X2*R12)/AA12</f>
        <v>3</v>
      </c>
      <c r="V12" s="170" t="s">
        <v>91</v>
      </c>
      <c r="W12" s="171">
        <v>0.72</v>
      </c>
      <c r="X12" s="181">
        <f>U12/1</f>
        <v>3</v>
      </c>
      <c r="Y12" s="181"/>
      <c r="Z12" s="173">
        <f t="shared" si="2"/>
        <v>2.16</v>
      </c>
      <c r="AA12" s="179">
        <v>1</v>
      </c>
      <c r="AB12" s="175">
        <f>Z12/X2</f>
        <v>0.7200000000000001</v>
      </c>
      <c r="AC12" s="176">
        <f t="shared" si="1"/>
        <v>2.16</v>
      </c>
      <c r="AD12" s="177"/>
      <c r="AE12" s="177"/>
      <c r="AF12" s="177"/>
    </row>
    <row r="13" spans="1:32" ht="18.75" customHeight="1">
      <c r="A13" s="351"/>
      <c r="B13" s="352"/>
      <c r="C13" s="352"/>
      <c r="D13" s="353"/>
      <c r="E13" s="354"/>
      <c r="F13" s="355"/>
      <c r="G13" s="98"/>
      <c r="H13" s="352"/>
      <c r="I13" s="352"/>
      <c r="J13" s="352"/>
      <c r="K13" s="352"/>
      <c r="L13" s="352"/>
      <c r="M13" s="355"/>
      <c r="N13" s="394">
        <f t="shared" si="0"/>
        <v>0</v>
      </c>
      <c r="O13" s="395"/>
      <c r="P13" s="395"/>
      <c r="Q13" s="395"/>
      <c r="R13" s="178"/>
      <c r="S13" s="167"/>
      <c r="T13" s="168">
        <f>X2*R13</f>
        <v>0</v>
      </c>
      <c r="U13" s="184">
        <f>(X2*R13)/AA13</f>
        <v>0</v>
      </c>
      <c r="V13" s="170"/>
      <c r="W13" s="171">
        <v>0</v>
      </c>
      <c r="X13" s="181">
        <f>U13/48</f>
        <v>0</v>
      </c>
      <c r="Y13" s="181"/>
      <c r="Z13" s="173">
        <f t="shared" si="2"/>
        <v>0</v>
      </c>
      <c r="AA13" s="179">
        <v>1</v>
      </c>
      <c r="AB13" s="175">
        <f>Z13/X2</f>
        <v>0</v>
      </c>
      <c r="AC13" s="176">
        <f>ROUND(U13*AB13,5)</f>
        <v>0</v>
      </c>
      <c r="AD13" s="177"/>
      <c r="AE13" s="177"/>
      <c r="AF13" s="177"/>
    </row>
    <row r="14" spans="1:32" ht="18.75" customHeight="1">
      <c r="A14" s="351"/>
      <c r="B14" s="352"/>
      <c r="C14" s="352"/>
      <c r="D14" s="353"/>
      <c r="E14" s="354"/>
      <c r="F14" s="355"/>
      <c r="G14" s="98"/>
      <c r="H14" s="360" t="s">
        <v>349</v>
      </c>
      <c r="I14" s="360"/>
      <c r="J14" s="360"/>
      <c r="K14" s="360"/>
      <c r="L14" s="360"/>
      <c r="M14" s="401"/>
      <c r="N14" s="394">
        <f t="shared" si="0"/>
        <v>0</v>
      </c>
      <c r="O14" s="395"/>
      <c r="P14" s="395"/>
      <c r="Q14" s="395"/>
      <c r="R14" s="178"/>
      <c r="S14" s="167"/>
      <c r="T14" s="168"/>
      <c r="U14" s="184"/>
      <c r="V14" s="170"/>
      <c r="W14" s="171"/>
      <c r="X14" s="168"/>
      <c r="Y14" s="168"/>
      <c r="Z14" s="173"/>
      <c r="AA14" s="179"/>
      <c r="AB14" s="175"/>
      <c r="AC14" s="182"/>
      <c r="AD14" s="177"/>
      <c r="AE14" s="177"/>
      <c r="AF14" s="177"/>
    </row>
    <row r="15" spans="1:32" ht="18.75" customHeight="1">
      <c r="A15" s="351"/>
      <c r="B15" s="352"/>
      <c r="C15" s="352"/>
      <c r="D15" s="353"/>
      <c r="E15" s="354"/>
      <c r="F15" s="355"/>
      <c r="G15" s="98"/>
      <c r="H15" s="352"/>
      <c r="I15" s="352"/>
      <c r="J15" s="352"/>
      <c r="K15" s="352"/>
      <c r="L15" s="352"/>
      <c r="M15" s="355"/>
      <c r="N15" s="394">
        <f t="shared" si="0"/>
        <v>0</v>
      </c>
      <c r="O15" s="395"/>
      <c r="P15" s="395"/>
      <c r="Q15" s="395"/>
      <c r="R15" s="185"/>
      <c r="S15" s="167"/>
      <c r="T15" s="168"/>
      <c r="U15" s="184"/>
      <c r="V15" s="170"/>
      <c r="W15" s="171"/>
      <c r="X15" s="168"/>
      <c r="Y15" s="168"/>
      <c r="Z15" s="173"/>
      <c r="AA15" s="179"/>
      <c r="AB15" s="175"/>
      <c r="AC15" s="182"/>
      <c r="AD15" s="177"/>
      <c r="AE15" s="177"/>
      <c r="AF15" s="177"/>
    </row>
    <row r="16" spans="1:32" ht="18.75" customHeight="1">
      <c r="A16" s="351"/>
      <c r="B16" s="352"/>
      <c r="C16" s="352"/>
      <c r="D16" s="353"/>
      <c r="E16" s="354"/>
      <c r="F16" s="355"/>
      <c r="G16" s="98">
        <v>4</v>
      </c>
      <c r="H16" s="352" t="s">
        <v>350</v>
      </c>
      <c r="I16" s="352"/>
      <c r="J16" s="352"/>
      <c r="K16" s="352"/>
      <c r="L16" s="352"/>
      <c r="M16" s="355"/>
      <c r="N16" s="394">
        <f t="shared" si="0"/>
        <v>0</v>
      </c>
      <c r="O16" s="395"/>
      <c r="P16" s="395"/>
      <c r="Q16" s="395"/>
      <c r="R16" s="185"/>
      <c r="S16" s="167"/>
      <c r="T16" s="168"/>
      <c r="U16" s="184"/>
      <c r="V16" s="170"/>
      <c r="W16" s="171"/>
      <c r="X16" s="168"/>
      <c r="Y16" s="168"/>
      <c r="Z16" s="173"/>
      <c r="AA16" s="179"/>
      <c r="AB16" s="175"/>
      <c r="AC16" s="182"/>
      <c r="AD16" s="177"/>
      <c r="AE16" s="177"/>
      <c r="AF16" s="177"/>
    </row>
    <row r="17" spans="1:32" ht="18.75" customHeight="1">
      <c r="A17" s="351" t="s">
        <v>351</v>
      </c>
      <c r="B17" s="352"/>
      <c r="C17" s="352"/>
      <c r="D17" s="353"/>
      <c r="E17" s="354"/>
      <c r="F17" s="355"/>
      <c r="G17" s="98"/>
      <c r="H17" s="352" t="s">
        <v>352</v>
      </c>
      <c r="I17" s="352"/>
      <c r="J17" s="352"/>
      <c r="K17" s="352"/>
      <c r="L17" s="352"/>
      <c r="M17" s="355"/>
      <c r="N17" s="394" t="str">
        <f t="shared" si="0"/>
        <v>1 qt = 4 cup</v>
      </c>
      <c r="O17" s="395"/>
      <c r="P17" s="395"/>
      <c r="Q17" s="395"/>
      <c r="R17" s="185"/>
      <c r="S17" s="167"/>
      <c r="T17" s="168"/>
      <c r="U17" s="184"/>
      <c r="V17" s="170"/>
      <c r="W17" s="171"/>
      <c r="X17" s="168"/>
      <c r="Y17" s="168"/>
      <c r="Z17" s="173"/>
      <c r="AA17" s="179"/>
      <c r="AB17" s="175"/>
      <c r="AC17" s="182"/>
      <c r="AD17" s="177"/>
      <c r="AE17" s="177"/>
      <c r="AF17" s="177"/>
    </row>
    <row r="18" spans="1:32" ht="18.75" customHeight="1">
      <c r="A18" s="351" t="s">
        <v>353</v>
      </c>
      <c r="B18" s="352"/>
      <c r="C18" s="352"/>
      <c r="D18" s="353"/>
      <c r="E18" s="354"/>
      <c r="F18" s="355"/>
      <c r="G18" s="98"/>
      <c r="H18" s="352" t="s">
        <v>354</v>
      </c>
      <c r="I18" s="352"/>
      <c r="J18" s="352"/>
      <c r="K18" s="352"/>
      <c r="L18" s="352"/>
      <c r="M18" s="355"/>
      <c r="N18" s="394" t="str">
        <f t="shared" si="0"/>
        <v>3/4 qt = 3 cup</v>
      </c>
      <c r="O18" s="395"/>
      <c r="P18" s="395"/>
      <c r="Q18" s="395"/>
      <c r="R18" s="185"/>
      <c r="S18" s="167"/>
      <c r="T18" s="168"/>
      <c r="U18" s="184"/>
      <c r="V18" s="170"/>
      <c r="W18" s="171"/>
      <c r="X18" s="168"/>
      <c r="Y18" s="168"/>
      <c r="Z18" s="173"/>
      <c r="AA18" s="179"/>
      <c r="AB18" s="175"/>
      <c r="AC18" s="182"/>
      <c r="AD18" s="177"/>
      <c r="AE18" s="177"/>
      <c r="AF18" s="177"/>
    </row>
    <row r="19" spans="1:32" ht="18.75" customHeight="1">
      <c r="A19" s="351"/>
      <c r="B19" s="352"/>
      <c r="C19" s="352"/>
      <c r="D19" s="353"/>
      <c r="E19" s="354"/>
      <c r="F19" s="355"/>
      <c r="G19" s="98"/>
      <c r="H19" s="352" t="s">
        <v>355</v>
      </c>
      <c r="I19" s="352"/>
      <c r="J19" s="352"/>
      <c r="K19" s="352"/>
      <c r="L19" s="352"/>
      <c r="M19" s="355"/>
      <c r="N19" s="394">
        <f t="shared" si="0"/>
        <v>0</v>
      </c>
      <c r="O19" s="395"/>
      <c r="P19" s="395"/>
      <c r="Q19" s="395"/>
      <c r="R19" s="185"/>
      <c r="S19" s="167"/>
      <c r="T19" s="168"/>
      <c r="U19" s="184"/>
      <c r="V19" s="170"/>
      <c r="W19" s="171"/>
      <c r="X19" s="168"/>
      <c r="Y19" s="168"/>
      <c r="Z19" s="173"/>
      <c r="AA19" s="179"/>
      <c r="AB19" s="175"/>
      <c r="AC19" s="182"/>
      <c r="AD19" s="177"/>
      <c r="AE19" s="177"/>
      <c r="AF19" s="177"/>
    </row>
    <row r="20" spans="1:32" ht="18.75" customHeight="1">
      <c r="A20" s="351"/>
      <c r="B20" s="352"/>
      <c r="C20" s="352"/>
      <c r="D20" s="353"/>
      <c r="E20" s="354"/>
      <c r="F20" s="355"/>
      <c r="G20" s="98"/>
      <c r="H20" s="352"/>
      <c r="I20" s="352"/>
      <c r="J20" s="352"/>
      <c r="K20" s="352"/>
      <c r="L20" s="352"/>
      <c r="M20" s="355"/>
      <c r="N20" s="394">
        <f t="shared" si="0"/>
        <v>0</v>
      </c>
      <c r="O20" s="395"/>
      <c r="P20" s="395"/>
      <c r="Q20" s="395"/>
      <c r="R20" s="185"/>
      <c r="S20" s="167"/>
      <c r="T20" s="168"/>
      <c r="U20" s="184"/>
      <c r="V20" s="170"/>
      <c r="W20" s="171"/>
      <c r="X20" s="168"/>
      <c r="Y20" s="168"/>
      <c r="Z20" s="173"/>
      <c r="AA20" s="179"/>
      <c r="AB20" s="175"/>
      <c r="AC20" s="182"/>
      <c r="AD20" s="177"/>
      <c r="AE20" s="177"/>
      <c r="AF20" s="177"/>
    </row>
    <row r="21" spans="1:32" ht="18.75" customHeight="1">
      <c r="A21" s="351"/>
      <c r="B21" s="352"/>
      <c r="C21" s="352"/>
      <c r="D21" s="353"/>
      <c r="E21" s="354"/>
      <c r="F21" s="355"/>
      <c r="G21" s="98"/>
      <c r="H21" s="352" t="s">
        <v>356</v>
      </c>
      <c r="I21" s="352"/>
      <c r="J21" s="352"/>
      <c r="K21" s="352"/>
      <c r="L21" s="352"/>
      <c r="M21" s="355"/>
      <c r="N21" s="394">
        <f t="shared" si="0"/>
        <v>0</v>
      </c>
      <c r="O21" s="395"/>
      <c r="P21" s="395"/>
      <c r="Q21" s="395"/>
      <c r="R21" s="185"/>
      <c r="S21" s="167"/>
      <c r="T21" s="168"/>
      <c r="U21" s="184"/>
      <c r="V21" s="170"/>
      <c r="W21" s="171"/>
      <c r="X21" s="168"/>
      <c r="Y21" s="168"/>
      <c r="Z21" s="173"/>
      <c r="AA21" s="179"/>
      <c r="AB21" s="175"/>
      <c r="AC21" s="182"/>
      <c r="AD21" s="177"/>
      <c r="AE21" s="177"/>
      <c r="AF21" s="177"/>
    </row>
    <row r="22" spans="1:32" ht="18.75" customHeight="1">
      <c r="A22" s="351"/>
      <c r="B22" s="352"/>
      <c r="C22" s="352"/>
      <c r="D22" s="353"/>
      <c r="E22" s="354"/>
      <c r="F22" s="355"/>
      <c r="G22" s="98"/>
      <c r="H22" s="352"/>
      <c r="I22" s="352"/>
      <c r="J22" s="352"/>
      <c r="K22" s="352"/>
      <c r="L22" s="352"/>
      <c r="M22" s="355"/>
      <c r="N22" s="394"/>
      <c r="O22" s="395"/>
      <c r="P22" s="395"/>
      <c r="Q22" s="395"/>
      <c r="R22" s="185"/>
      <c r="S22" s="167"/>
      <c r="T22" s="168"/>
      <c r="U22" s="184"/>
      <c r="V22" s="170"/>
      <c r="W22" s="171"/>
      <c r="X22" s="168"/>
      <c r="Y22" s="168"/>
      <c r="Z22" s="186"/>
      <c r="AA22" s="179"/>
      <c r="AB22" s="175"/>
      <c r="AC22" s="182"/>
      <c r="AD22" s="177"/>
      <c r="AE22" s="177"/>
      <c r="AF22" s="177"/>
    </row>
    <row r="23" spans="1:32" ht="18.75" customHeight="1" thickBot="1">
      <c r="A23" s="414"/>
      <c r="B23" s="402"/>
      <c r="C23" s="402"/>
      <c r="D23" s="415"/>
      <c r="E23" s="354"/>
      <c r="F23" s="355"/>
      <c r="G23" s="187"/>
      <c r="H23" s="402" t="s">
        <v>357</v>
      </c>
      <c r="I23" s="402"/>
      <c r="J23" s="402"/>
      <c r="K23" s="402"/>
      <c r="L23" s="402"/>
      <c r="M23" s="403"/>
      <c r="N23" s="394"/>
      <c r="O23" s="395"/>
      <c r="P23" s="395"/>
      <c r="Q23" s="395"/>
      <c r="R23" s="185"/>
      <c r="S23" s="167"/>
      <c r="T23" s="168"/>
      <c r="U23" s="184"/>
      <c r="V23" s="170"/>
      <c r="W23" s="171"/>
      <c r="X23" s="168"/>
      <c r="Y23" s="168"/>
      <c r="Z23" s="186"/>
      <c r="AA23" s="179"/>
      <c r="AB23" s="175"/>
      <c r="AC23" s="182"/>
      <c r="AD23" s="177"/>
      <c r="AE23" s="177"/>
      <c r="AF23" s="177"/>
    </row>
    <row r="24" spans="1:32" ht="25.5" customHeight="1" thickBot="1">
      <c r="A24" s="188"/>
      <c r="B24" s="217"/>
      <c r="C24" s="217"/>
      <c r="D24" s="217"/>
      <c r="E24" s="217"/>
      <c r="F24" s="217"/>
      <c r="G24" s="217"/>
      <c r="H24" s="217"/>
      <c r="I24" s="217"/>
      <c r="J24" s="217"/>
      <c r="K24" s="218"/>
      <c r="L24" s="131"/>
      <c r="M24" s="131"/>
      <c r="N24" s="431" t="s">
        <v>47</v>
      </c>
      <c r="O24" s="419"/>
      <c r="P24" s="419"/>
      <c r="Q24" s="433"/>
      <c r="R24" s="419" t="s">
        <v>7</v>
      </c>
      <c r="S24" s="418"/>
      <c r="T24" s="418"/>
      <c r="U24" s="418"/>
      <c r="V24" s="418"/>
      <c r="W24" s="418"/>
      <c r="X24" s="418"/>
      <c r="Y24" s="418"/>
      <c r="Z24" s="418"/>
      <c r="AA24" s="418"/>
      <c r="AB24" s="418"/>
      <c r="AC24" s="122">
        <f>ROUNDUP(SUM(AC6:AC23),5)</f>
        <v>14.2752</v>
      </c>
      <c r="AD24" s="177"/>
      <c r="AE24" s="177"/>
      <c r="AF24" s="177"/>
    </row>
    <row r="25" spans="1:32" ht="20.25" customHeight="1">
      <c r="A25" s="398" t="s">
        <v>45</v>
      </c>
      <c r="B25" s="399"/>
      <c r="C25" s="399"/>
      <c r="D25" s="399"/>
      <c r="E25" s="399"/>
      <c r="F25" s="399"/>
      <c r="G25" s="399"/>
      <c r="H25" s="399"/>
      <c r="I25" s="399"/>
      <c r="J25" s="399"/>
      <c r="K25" s="400"/>
      <c r="L25" s="189"/>
      <c r="M25" s="189"/>
      <c r="N25" s="411"/>
      <c r="O25" s="412"/>
      <c r="P25" s="412"/>
      <c r="Q25" s="412"/>
      <c r="R25" s="190"/>
      <c r="S25" s="190"/>
      <c r="T25" s="190"/>
      <c r="U25" s="190"/>
      <c r="V25" s="190"/>
      <c r="W25" s="112" t="s">
        <v>9</v>
      </c>
      <c r="X25" s="112"/>
      <c r="Y25" s="112"/>
      <c r="Z25" s="112"/>
      <c r="AA25" s="112"/>
      <c r="AB25" s="112"/>
      <c r="AC25" s="125">
        <f>ROUND(AC24*10/100,5)</f>
        <v>1.42752</v>
      </c>
      <c r="AD25" s="177"/>
      <c r="AE25" s="177"/>
      <c r="AF25" s="177"/>
    </row>
    <row r="26" spans="1:32" ht="22.5" customHeight="1" thickBot="1">
      <c r="A26" s="329" t="s">
        <v>42</v>
      </c>
      <c r="B26" s="404"/>
      <c r="C26" s="404"/>
      <c r="D26" s="404"/>
      <c r="E26" s="404"/>
      <c r="F26" s="219"/>
      <c r="G26" s="331" t="s">
        <v>46</v>
      </c>
      <c r="H26" s="331"/>
      <c r="I26" s="331" t="s">
        <v>358</v>
      </c>
      <c r="J26" s="404"/>
      <c r="K26" s="405"/>
      <c r="L26" s="219"/>
      <c r="M26" s="219"/>
      <c r="N26" s="145"/>
      <c r="O26" s="191"/>
      <c r="P26" s="410"/>
      <c r="Q26" s="410"/>
      <c r="R26" s="192"/>
      <c r="S26" s="192"/>
      <c r="T26" s="192"/>
      <c r="U26" s="192"/>
      <c r="V26" s="192"/>
      <c r="W26" s="93" t="s">
        <v>6</v>
      </c>
      <c r="X26" s="93"/>
      <c r="Y26" s="93"/>
      <c r="Z26" s="93"/>
      <c r="AA26" s="93"/>
      <c r="AB26" s="93"/>
      <c r="AC26" s="130">
        <f>AC24+AC25</f>
        <v>15.70272</v>
      </c>
      <c r="AD26" s="177"/>
      <c r="AE26" s="177"/>
      <c r="AF26" s="177"/>
    </row>
    <row r="27" spans="18:32" ht="7.5" customHeight="1" thickBot="1">
      <c r="R27" s="319"/>
      <c r="S27" s="319"/>
      <c r="T27" s="214"/>
      <c r="U27" s="214"/>
      <c r="V27" s="214"/>
      <c r="W27" s="214"/>
      <c r="X27" s="214"/>
      <c r="Y27" s="214"/>
      <c r="Z27" s="214"/>
      <c r="AA27" s="88"/>
      <c r="AB27" s="88"/>
      <c r="AC27" s="88"/>
      <c r="AD27" s="151"/>
      <c r="AE27" s="151"/>
      <c r="AF27" s="151"/>
    </row>
    <row r="28" spans="1:32" ht="20.25" customHeight="1">
      <c r="A28" s="213" t="s">
        <v>35</v>
      </c>
      <c r="B28" s="313" t="s">
        <v>36</v>
      </c>
      <c r="C28" s="313"/>
      <c r="D28" s="65" t="s">
        <v>37</v>
      </c>
      <c r="E28" s="65" t="s">
        <v>38</v>
      </c>
      <c r="F28" s="65" t="s">
        <v>39</v>
      </c>
      <c r="G28" s="313" t="s">
        <v>40</v>
      </c>
      <c r="H28" s="313"/>
      <c r="I28" s="313" t="s">
        <v>41</v>
      </c>
      <c r="J28" s="313"/>
      <c r="K28" s="313" t="s">
        <v>52</v>
      </c>
      <c r="L28" s="313"/>
      <c r="M28" s="213" t="s">
        <v>177</v>
      </c>
      <c r="N28" s="413" t="s">
        <v>5</v>
      </c>
      <c r="O28" s="322"/>
      <c r="P28" s="322"/>
      <c r="Q28" s="131"/>
      <c r="R28" s="322"/>
      <c r="S28" s="323"/>
      <c r="T28" s="215"/>
      <c r="U28" s="215"/>
      <c r="V28" s="215"/>
      <c r="W28" s="311" t="s">
        <v>122</v>
      </c>
      <c r="X28" s="312"/>
      <c r="Y28" s="312"/>
      <c r="Z28" s="312"/>
      <c r="AA28" s="312"/>
      <c r="AB28" s="222"/>
      <c r="AC28" s="195">
        <f>AC26/110</f>
        <v>0.142752</v>
      </c>
      <c r="AD28" s="193"/>
      <c r="AE28" s="193"/>
      <c r="AF28" s="193"/>
    </row>
    <row r="29" spans="1:32" ht="37.5" customHeight="1">
      <c r="A29" s="213"/>
      <c r="B29" s="313"/>
      <c r="C29" s="313"/>
      <c r="D29" s="65"/>
      <c r="E29" s="65"/>
      <c r="F29" s="65"/>
      <c r="G29" s="313"/>
      <c r="H29" s="313"/>
      <c r="I29" s="313"/>
      <c r="J29" s="313"/>
      <c r="K29" s="313"/>
      <c r="L29" s="313"/>
      <c r="M29" s="226">
        <f ca="1">NOW()</f>
        <v>41121.30702407407</v>
      </c>
      <c r="N29" s="98" t="s">
        <v>19</v>
      </c>
      <c r="O29" s="94" t="s">
        <v>20</v>
      </c>
      <c r="P29" s="94" t="s">
        <v>21</v>
      </c>
      <c r="Q29" s="94" t="s">
        <v>22</v>
      </c>
      <c r="R29" s="406" t="s">
        <v>8</v>
      </c>
      <c r="S29" s="407"/>
      <c r="T29" s="220"/>
      <c r="U29" s="220"/>
      <c r="V29" s="220"/>
      <c r="W29" s="150"/>
      <c r="X29" s="221" t="s">
        <v>123</v>
      </c>
      <c r="Y29" s="221"/>
      <c r="Z29" s="221"/>
      <c r="AA29" s="221" t="s">
        <v>23</v>
      </c>
      <c r="AB29" s="408" t="s">
        <v>289</v>
      </c>
      <c r="AC29" s="409"/>
      <c r="AD29" s="193"/>
      <c r="AE29" s="193"/>
      <c r="AF29" s="193"/>
    </row>
    <row r="30" spans="14:29" ht="19.5" customHeight="1" thickBot="1">
      <c r="N30" s="139">
        <f>X2</f>
        <v>3</v>
      </c>
      <c r="O30" s="140"/>
      <c r="P30" s="141">
        <f>AC26</f>
        <v>15.70272</v>
      </c>
      <c r="Q30" s="142">
        <v>0</v>
      </c>
      <c r="R30" s="307">
        <f>P30+Q30</f>
        <v>15.70272</v>
      </c>
      <c r="S30" s="308"/>
      <c r="T30" s="231"/>
      <c r="U30" s="144"/>
      <c r="V30" s="144"/>
      <c r="W30" s="145"/>
      <c r="X30" s="146">
        <f>AC28/AA30</f>
        <v>0.47584</v>
      </c>
      <c r="Y30" s="146"/>
      <c r="Z30" s="146"/>
      <c r="AA30" s="147">
        <v>0.3</v>
      </c>
      <c r="AB30" s="309">
        <f ca="1">NOW()</f>
        <v>41121.30702407407</v>
      </c>
      <c r="AC30" s="310"/>
    </row>
  </sheetData>
  <sheetProtection/>
  <mergeCells count="109">
    <mergeCell ref="A1:K1"/>
    <mergeCell ref="N1:AC1"/>
    <mergeCell ref="A2:B2"/>
    <mergeCell ref="C2:G2"/>
    <mergeCell ref="N2:O2"/>
    <mergeCell ref="P2:T2"/>
    <mergeCell ref="B3:G4"/>
    <mergeCell ref="P3:V4"/>
    <mergeCell ref="A5:D5"/>
    <mergeCell ref="E5:F5"/>
    <mergeCell ref="G5:M5"/>
    <mergeCell ref="N5:Q5"/>
    <mergeCell ref="X5:Y5"/>
    <mergeCell ref="A6:D6"/>
    <mergeCell ref="E6:F6"/>
    <mergeCell ref="H6:M6"/>
    <mergeCell ref="N6:Q6"/>
    <mergeCell ref="A7:D7"/>
    <mergeCell ref="E7:F7"/>
    <mergeCell ref="H7:M7"/>
    <mergeCell ref="N7:Q7"/>
    <mergeCell ref="A8:D8"/>
    <mergeCell ref="E8:F8"/>
    <mergeCell ref="H8:M8"/>
    <mergeCell ref="N8:Q8"/>
    <mergeCell ref="A9:D9"/>
    <mergeCell ref="E9:F9"/>
    <mergeCell ref="H9:M9"/>
    <mergeCell ref="N9:Q9"/>
    <mergeCell ref="A10:D10"/>
    <mergeCell ref="E10:F10"/>
    <mergeCell ref="H10:M10"/>
    <mergeCell ref="N10:Q10"/>
    <mergeCell ref="A11:D11"/>
    <mergeCell ref="E11:F11"/>
    <mergeCell ref="H11:M11"/>
    <mergeCell ref="N11:Q11"/>
    <mergeCell ref="A12:D12"/>
    <mergeCell ref="E12:F12"/>
    <mergeCell ref="H12:M12"/>
    <mergeCell ref="N12:Q12"/>
    <mergeCell ref="A13:D13"/>
    <mergeCell ref="E13:F13"/>
    <mergeCell ref="H13:M13"/>
    <mergeCell ref="N13:Q13"/>
    <mergeCell ref="A14:D14"/>
    <mergeCell ref="E14:F14"/>
    <mergeCell ref="H14:M14"/>
    <mergeCell ref="N14:Q14"/>
    <mergeCell ref="A15:D15"/>
    <mergeCell ref="E15:F15"/>
    <mergeCell ref="H15:M15"/>
    <mergeCell ref="N15:Q15"/>
    <mergeCell ref="A16:D16"/>
    <mergeCell ref="E16:F16"/>
    <mergeCell ref="H16:M16"/>
    <mergeCell ref="N16:Q16"/>
    <mergeCell ref="A17:D17"/>
    <mergeCell ref="E17:F17"/>
    <mergeCell ref="H17:M17"/>
    <mergeCell ref="N17:Q17"/>
    <mergeCell ref="A18:D18"/>
    <mergeCell ref="E18:F18"/>
    <mergeCell ref="H18:M18"/>
    <mergeCell ref="N18:Q18"/>
    <mergeCell ref="A19:D19"/>
    <mergeCell ref="E19:F19"/>
    <mergeCell ref="H19:M19"/>
    <mergeCell ref="N19:Q19"/>
    <mergeCell ref="A20:D20"/>
    <mergeCell ref="E20:F20"/>
    <mergeCell ref="H20:M20"/>
    <mergeCell ref="N20:Q20"/>
    <mergeCell ref="A21:D21"/>
    <mergeCell ref="E21:F21"/>
    <mergeCell ref="H21:M21"/>
    <mergeCell ref="N21:Q21"/>
    <mergeCell ref="A22:D22"/>
    <mergeCell ref="E22:F22"/>
    <mergeCell ref="H22:M22"/>
    <mergeCell ref="N22:Q22"/>
    <mergeCell ref="A23:D23"/>
    <mergeCell ref="E23:F23"/>
    <mergeCell ref="H23:M23"/>
    <mergeCell ref="N23:Q23"/>
    <mergeCell ref="N24:Q24"/>
    <mergeCell ref="R24:AB24"/>
    <mergeCell ref="A25:K25"/>
    <mergeCell ref="N25:Q25"/>
    <mergeCell ref="A26:E26"/>
    <mergeCell ref="G26:H26"/>
    <mergeCell ref="I26:K26"/>
    <mergeCell ref="P26:Q26"/>
    <mergeCell ref="R27:S27"/>
    <mergeCell ref="B28:C28"/>
    <mergeCell ref="G28:H28"/>
    <mergeCell ref="I28:J28"/>
    <mergeCell ref="K28:L28"/>
    <mergeCell ref="N28:P28"/>
    <mergeCell ref="R28:S28"/>
    <mergeCell ref="AB29:AC29"/>
    <mergeCell ref="R30:S30"/>
    <mergeCell ref="AB30:AC30"/>
    <mergeCell ref="W28:AA28"/>
    <mergeCell ref="B29:C29"/>
    <mergeCell ref="G29:H29"/>
    <mergeCell ref="I29:J29"/>
    <mergeCell ref="K29:L29"/>
    <mergeCell ref="R29:S29"/>
  </mergeCells>
  <hyperlinks>
    <hyperlink ref="M1" location="LIST!A1" display="BACK TO MENU LIST"/>
  </hyperlinks>
  <printOptions/>
  <pageMargins left="0.7" right="0.45" top="0.75" bottom="0.5" header="0.3" footer="0.3"/>
  <pageSetup horizontalDpi="600" verticalDpi="600" orientation="landscape" scale="82" r:id="rId1"/>
  <colBreaks count="1" manualBreakCount="1">
    <brk id="13" max="65535" man="1"/>
  </colBreaks>
</worksheet>
</file>

<file path=xl/worksheets/sheet16.xml><?xml version="1.0" encoding="utf-8"?>
<worksheet xmlns="http://schemas.openxmlformats.org/spreadsheetml/2006/main" xmlns:r="http://schemas.openxmlformats.org/officeDocument/2006/relationships">
  <dimension ref="A1:AH28"/>
  <sheetViews>
    <sheetView zoomScalePageLayoutView="0" workbookViewId="0" topLeftCell="J1">
      <selection activeCell="H19" sqref="H19:M20"/>
    </sheetView>
  </sheetViews>
  <sheetFormatPr defaultColWidth="9.140625" defaultRowHeight="12.75"/>
  <cols>
    <col min="1" max="1" width="9.8515625" style="87" customWidth="1"/>
    <col min="2" max="3" width="9.140625" style="87" customWidth="1"/>
    <col min="4" max="4" width="9.8515625" style="87" customWidth="1"/>
    <col min="5" max="5" width="9.140625" style="87" customWidth="1"/>
    <col min="6" max="6" width="14.421875" style="87" customWidth="1"/>
    <col min="7" max="7" width="4.8515625" style="87" customWidth="1"/>
    <col min="8" max="8" width="8.57421875" style="87" customWidth="1"/>
    <col min="9" max="9" width="9.8515625" style="87" customWidth="1"/>
    <col min="10" max="10" width="8.57421875" style="87" customWidth="1"/>
    <col min="11" max="12" width="13.7109375" style="87" customWidth="1"/>
    <col min="13" max="13" width="29.00390625" style="87" customWidth="1"/>
    <col min="14" max="16" width="9.140625" style="87" customWidth="1"/>
    <col min="17" max="17" width="6.140625" style="87" customWidth="1"/>
    <col min="18" max="18" width="8.57421875" style="87" customWidth="1"/>
    <col min="19" max="19" width="7.7109375" style="87" customWidth="1"/>
    <col min="20" max="20" width="10.421875" style="87" customWidth="1"/>
    <col min="21" max="22" width="8.8515625" style="87" customWidth="1"/>
    <col min="23" max="23" width="9.8515625" style="87" customWidth="1"/>
    <col min="24" max="24" width="12.28125" style="87" customWidth="1"/>
    <col min="25" max="25" width="4.421875" style="87" customWidth="1"/>
    <col min="26" max="26" width="10.28125" style="87" customWidth="1"/>
    <col min="27" max="27" width="8.140625" style="87" customWidth="1"/>
    <col min="28" max="28" width="8.57421875" style="87" customWidth="1"/>
    <col min="29" max="29" width="11.57421875" style="87" customWidth="1"/>
    <col min="30" max="32" width="9.00390625" style="87" customWidth="1"/>
    <col min="33" max="16384" width="9.140625" style="87" customWidth="1"/>
  </cols>
  <sheetData>
    <row r="1" spans="1:34" ht="21">
      <c r="A1" s="424" t="s">
        <v>43</v>
      </c>
      <c r="B1" s="424"/>
      <c r="C1" s="424"/>
      <c r="D1" s="424"/>
      <c r="E1" s="424"/>
      <c r="F1" s="424"/>
      <c r="G1" s="424"/>
      <c r="H1" s="424"/>
      <c r="I1" s="424"/>
      <c r="J1" s="424"/>
      <c r="K1" s="424"/>
      <c r="L1" s="81"/>
      <c r="M1" s="250" t="s">
        <v>629</v>
      </c>
      <c r="N1" s="387" t="s">
        <v>56</v>
      </c>
      <c r="O1" s="388"/>
      <c r="P1" s="388"/>
      <c r="Q1" s="388"/>
      <c r="R1" s="388"/>
      <c r="S1" s="388"/>
      <c r="T1" s="388"/>
      <c r="U1" s="388"/>
      <c r="V1" s="388"/>
      <c r="W1" s="388"/>
      <c r="X1" s="388"/>
      <c r="Y1" s="388"/>
      <c r="Z1" s="388"/>
      <c r="AA1" s="388"/>
      <c r="AB1" s="388"/>
      <c r="AC1" s="388"/>
      <c r="AD1" s="214"/>
      <c r="AE1" s="214"/>
      <c r="AF1" s="214"/>
      <c r="AG1" s="151"/>
      <c r="AH1" s="151"/>
    </row>
    <row r="2" spans="1:34" ht="47.25" customHeight="1" thickBot="1">
      <c r="A2" s="370" t="s">
        <v>44</v>
      </c>
      <c r="B2" s="370"/>
      <c r="C2" s="389" t="s">
        <v>630</v>
      </c>
      <c r="D2" s="389"/>
      <c r="E2" s="389"/>
      <c r="F2" s="389"/>
      <c r="G2" s="389"/>
      <c r="H2" s="88" t="s">
        <v>55</v>
      </c>
      <c r="I2" s="89">
        <v>100</v>
      </c>
      <c r="J2" s="88" t="s">
        <v>48</v>
      </c>
      <c r="K2" s="152">
        <v>0.5</v>
      </c>
      <c r="L2" s="90" t="s">
        <v>156</v>
      </c>
      <c r="M2" s="91"/>
      <c r="N2" s="390" t="s">
        <v>17</v>
      </c>
      <c r="O2" s="390"/>
      <c r="P2" s="391" t="str">
        <f>C2</f>
        <v>Glazed Carrots</v>
      </c>
      <c r="Q2" s="391"/>
      <c r="R2" s="391"/>
      <c r="S2" s="391"/>
      <c r="T2" s="392"/>
      <c r="U2" s="149"/>
      <c r="V2" s="149"/>
      <c r="W2" s="88" t="s">
        <v>55</v>
      </c>
      <c r="X2" s="93">
        <f>I2</f>
        <v>100</v>
      </c>
      <c r="Y2" s="112"/>
      <c r="Z2" s="94" t="s">
        <v>53</v>
      </c>
      <c r="AA2" s="95">
        <f>K2</f>
        <v>0.5</v>
      </c>
      <c r="AB2" s="159" t="s">
        <v>156</v>
      </c>
      <c r="AC2" s="155"/>
      <c r="AD2" s="156"/>
      <c r="AE2" s="156"/>
      <c r="AF2" s="156"/>
      <c r="AG2" s="155"/>
      <c r="AH2" s="155"/>
    </row>
    <row r="3" spans="1:34" ht="19.5" customHeight="1">
      <c r="A3" s="216"/>
      <c r="B3" s="370"/>
      <c r="C3" s="423"/>
      <c r="D3" s="423"/>
      <c r="E3" s="423"/>
      <c r="F3" s="423"/>
      <c r="G3" s="423"/>
      <c r="H3" s="157"/>
      <c r="I3" s="214"/>
      <c r="J3" s="88"/>
      <c r="K3" s="95"/>
      <c r="L3" s="158"/>
      <c r="M3" s="92"/>
      <c r="N3" s="88"/>
      <c r="O3" s="88"/>
      <c r="P3" s="422">
        <f>C3</f>
        <v>0</v>
      </c>
      <c r="Q3" s="423"/>
      <c r="R3" s="423"/>
      <c r="S3" s="423"/>
      <c r="T3" s="423"/>
      <c r="U3" s="423"/>
      <c r="V3" s="423"/>
      <c r="W3" s="88"/>
      <c r="X3" s="112">
        <f>I3</f>
        <v>0</v>
      </c>
      <c r="Y3" s="112"/>
      <c r="Z3" s="94"/>
      <c r="AA3" s="95"/>
      <c r="AB3" s="159"/>
      <c r="AC3" s="155"/>
      <c r="AD3" s="156"/>
      <c r="AE3" s="156"/>
      <c r="AF3" s="156"/>
      <c r="AG3" s="155"/>
      <c r="AH3" s="155"/>
    </row>
    <row r="4" spans="2:34" ht="15" customHeight="1" thickBot="1">
      <c r="B4" s="410"/>
      <c r="C4" s="410"/>
      <c r="D4" s="410"/>
      <c r="E4" s="410"/>
      <c r="F4" s="410"/>
      <c r="G4" s="410"/>
      <c r="H4" s="160"/>
      <c r="I4" s="160"/>
      <c r="N4" s="161"/>
      <c r="O4" s="161"/>
      <c r="P4" s="410"/>
      <c r="Q4" s="410"/>
      <c r="R4" s="410"/>
      <c r="S4" s="410"/>
      <c r="T4" s="410"/>
      <c r="U4" s="410"/>
      <c r="V4" s="410"/>
      <c r="W4" s="214"/>
      <c r="X4" s="155"/>
      <c r="Y4" s="155"/>
      <c r="Z4" s="155"/>
      <c r="AA4" s="155"/>
      <c r="AB4" s="155"/>
      <c r="AC4" s="155"/>
      <c r="AD4" s="162"/>
      <c r="AE4" s="162"/>
      <c r="AF4" s="162"/>
      <c r="AG4" s="155"/>
      <c r="AH4" s="155"/>
    </row>
    <row r="5" spans="1:32" ht="45.75" customHeight="1" thickBot="1">
      <c r="A5" s="381" t="s">
        <v>1</v>
      </c>
      <c r="B5" s="396"/>
      <c r="C5" s="396"/>
      <c r="D5" s="397"/>
      <c r="E5" s="420" t="s">
        <v>54</v>
      </c>
      <c r="F5" s="421"/>
      <c r="G5" s="420" t="s">
        <v>32</v>
      </c>
      <c r="H5" s="427"/>
      <c r="I5" s="427"/>
      <c r="J5" s="427"/>
      <c r="K5" s="427"/>
      <c r="L5" s="427"/>
      <c r="M5" s="421"/>
      <c r="N5" s="425" t="s">
        <v>1</v>
      </c>
      <c r="O5" s="426"/>
      <c r="P5" s="426"/>
      <c r="Q5" s="426"/>
      <c r="R5" s="163" t="s">
        <v>31</v>
      </c>
      <c r="S5" s="223" t="s">
        <v>2</v>
      </c>
      <c r="T5" s="164" t="s">
        <v>51</v>
      </c>
      <c r="U5" s="163" t="s">
        <v>30</v>
      </c>
      <c r="V5" s="163" t="s">
        <v>49</v>
      </c>
      <c r="W5" s="163" t="s">
        <v>58</v>
      </c>
      <c r="X5" s="362" t="s">
        <v>79</v>
      </c>
      <c r="Y5" s="362"/>
      <c r="Z5" s="163" t="s">
        <v>50</v>
      </c>
      <c r="AA5" s="164" t="s">
        <v>13</v>
      </c>
      <c r="AB5" s="164" t="s">
        <v>129</v>
      </c>
      <c r="AC5" s="165" t="s">
        <v>130</v>
      </c>
      <c r="AD5" s="214"/>
      <c r="AE5" s="214"/>
      <c r="AF5" s="214"/>
    </row>
    <row r="6" spans="1:32" ht="18.75" customHeight="1">
      <c r="A6" s="363" t="s">
        <v>631</v>
      </c>
      <c r="B6" s="364"/>
      <c r="C6" s="364"/>
      <c r="D6" s="365"/>
      <c r="E6" s="366" t="s">
        <v>632</v>
      </c>
      <c r="F6" s="367"/>
      <c r="G6" s="98">
        <v>1</v>
      </c>
      <c r="H6" s="364" t="s">
        <v>633</v>
      </c>
      <c r="I6" s="364"/>
      <c r="J6" s="364"/>
      <c r="K6" s="364"/>
      <c r="L6" s="364"/>
      <c r="M6" s="367"/>
      <c r="N6" s="394" t="str">
        <f aca="true" t="shared" si="0" ref="N6:N19">A6</f>
        <v>Carrots, Frozen, Sliced</v>
      </c>
      <c r="O6" s="395"/>
      <c r="P6" s="395"/>
      <c r="Q6" s="395"/>
      <c r="R6" s="166">
        <v>0.18</v>
      </c>
      <c r="S6" s="167" t="s">
        <v>61</v>
      </c>
      <c r="T6" s="168">
        <f>R6*X2</f>
        <v>18</v>
      </c>
      <c r="U6" s="184">
        <f>(X2*R6)/AA6</f>
        <v>18</v>
      </c>
      <c r="V6" s="170"/>
      <c r="W6" s="171">
        <v>0</v>
      </c>
      <c r="X6" s="181">
        <f aca="true" t="shared" si="1" ref="X6:X12">U6/1</f>
        <v>18</v>
      </c>
      <c r="Y6" s="181"/>
      <c r="Z6" s="173">
        <f>W6*X6</f>
        <v>0</v>
      </c>
      <c r="AA6" s="174">
        <v>1</v>
      </c>
      <c r="AB6" s="175">
        <f>Z6/X2</f>
        <v>0</v>
      </c>
      <c r="AC6" s="176">
        <f>U6*AB6</f>
        <v>0</v>
      </c>
      <c r="AD6" s="177"/>
      <c r="AE6" s="177"/>
      <c r="AF6" s="177"/>
    </row>
    <row r="7" spans="1:32" ht="18.75" customHeight="1">
      <c r="A7" s="351" t="s">
        <v>634</v>
      </c>
      <c r="B7" s="352"/>
      <c r="C7" s="352"/>
      <c r="D7" s="353"/>
      <c r="E7" s="356" t="s">
        <v>635</v>
      </c>
      <c r="F7" s="355"/>
      <c r="G7" s="98">
        <v>2</v>
      </c>
      <c r="H7" s="352" t="s">
        <v>636</v>
      </c>
      <c r="I7" s="352"/>
      <c r="J7" s="352"/>
      <c r="K7" s="352"/>
      <c r="L7" s="352"/>
      <c r="M7" s="355"/>
      <c r="N7" s="394" t="str">
        <f t="shared" si="0"/>
        <v>Water, Boiling</v>
      </c>
      <c r="O7" s="395"/>
      <c r="P7" s="395"/>
      <c r="Q7" s="395"/>
      <c r="R7" s="178">
        <v>0.09</v>
      </c>
      <c r="S7" s="167" t="s">
        <v>209</v>
      </c>
      <c r="T7" s="181">
        <f>X2*R7</f>
        <v>9</v>
      </c>
      <c r="U7" s="180">
        <f>(X2*R7)/AA7</f>
        <v>9</v>
      </c>
      <c r="V7" s="170"/>
      <c r="W7" s="171">
        <v>0</v>
      </c>
      <c r="X7" s="181">
        <f t="shared" si="1"/>
        <v>9</v>
      </c>
      <c r="Y7" s="181"/>
      <c r="Z7" s="173">
        <f aca="true" t="shared" si="2" ref="Z7:Z12">W7*X7</f>
        <v>0</v>
      </c>
      <c r="AA7" s="179">
        <v>1</v>
      </c>
      <c r="AB7" s="175">
        <f>Z7/X2</f>
        <v>0</v>
      </c>
      <c r="AC7" s="176">
        <f aca="true" t="shared" si="3" ref="AC7:AC12">ROUND(U7*AB7,5)</f>
        <v>0</v>
      </c>
      <c r="AD7" s="177"/>
      <c r="AE7" s="177"/>
      <c r="AF7" s="177"/>
    </row>
    <row r="8" spans="1:32" ht="18.75" customHeight="1">
      <c r="A8" s="351" t="s">
        <v>106</v>
      </c>
      <c r="B8" s="352"/>
      <c r="C8" s="352"/>
      <c r="D8" s="353"/>
      <c r="E8" s="354" t="s">
        <v>235</v>
      </c>
      <c r="F8" s="355"/>
      <c r="G8" s="98">
        <v>3</v>
      </c>
      <c r="H8" s="352" t="s">
        <v>637</v>
      </c>
      <c r="I8" s="352"/>
      <c r="J8" s="352"/>
      <c r="K8" s="352"/>
      <c r="L8" s="352"/>
      <c r="M8" s="355"/>
      <c r="N8" s="394" t="str">
        <f>A8</f>
        <v>Salt</v>
      </c>
      <c r="O8" s="395"/>
      <c r="P8" s="395"/>
      <c r="Q8" s="395"/>
      <c r="R8" s="178">
        <v>0.01</v>
      </c>
      <c r="S8" s="167" t="s">
        <v>103</v>
      </c>
      <c r="T8" s="168">
        <f>X2*R8</f>
        <v>1</v>
      </c>
      <c r="U8" s="180">
        <f>(X2*R8)/AA8</f>
        <v>1</v>
      </c>
      <c r="V8" s="170"/>
      <c r="W8" s="171">
        <v>0</v>
      </c>
      <c r="X8" s="181">
        <f t="shared" si="1"/>
        <v>1</v>
      </c>
      <c r="Y8" s="181"/>
      <c r="Z8" s="173">
        <f t="shared" si="2"/>
        <v>0</v>
      </c>
      <c r="AA8" s="179">
        <v>1</v>
      </c>
      <c r="AB8" s="175">
        <f>Z8/X2</f>
        <v>0</v>
      </c>
      <c r="AC8" s="182">
        <f t="shared" si="3"/>
        <v>0</v>
      </c>
      <c r="AD8" s="177"/>
      <c r="AE8" s="177"/>
      <c r="AF8" s="177"/>
    </row>
    <row r="9" spans="1:32" ht="18.75" customHeight="1">
      <c r="A9" s="351" t="s">
        <v>611</v>
      </c>
      <c r="B9" s="352"/>
      <c r="C9" s="352"/>
      <c r="D9" s="353"/>
      <c r="E9" s="356" t="s">
        <v>254</v>
      </c>
      <c r="F9" s="355"/>
      <c r="G9" s="98">
        <v>4</v>
      </c>
      <c r="H9" s="352" t="s">
        <v>638</v>
      </c>
      <c r="I9" s="352"/>
      <c r="J9" s="352"/>
      <c r="K9" s="352"/>
      <c r="L9" s="352"/>
      <c r="M9" s="355"/>
      <c r="N9" s="394" t="str">
        <f t="shared" si="0"/>
        <v>Butter</v>
      </c>
      <c r="O9" s="395"/>
      <c r="P9" s="395"/>
      <c r="Q9" s="395"/>
      <c r="R9" s="178">
        <v>0.01</v>
      </c>
      <c r="S9" s="167" t="s">
        <v>91</v>
      </c>
      <c r="T9" s="168">
        <f>X2*R9</f>
        <v>1</v>
      </c>
      <c r="U9" s="180">
        <f>(X2*R9)/AA9</f>
        <v>1</v>
      </c>
      <c r="V9" s="170"/>
      <c r="W9" s="171">
        <v>0</v>
      </c>
      <c r="X9" s="168">
        <f t="shared" si="1"/>
        <v>1</v>
      </c>
      <c r="Y9" s="168"/>
      <c r="Z9" s="173">
        <f t="shared" si="2"/>
        <v>0</v>
      </c>
      <c r="AA9" s="179">
        <v>1</v>
      </c>
      <c r="AB9" s="175">
        <f>Z9/X2</f>
        <v>0</v>
      </c>
      <c r="AC9" s="182">
        <f t="shared" si="3"/>
        <v>0</v>
      </c>
      <c r="AD9" s="177"/>
      <c r="AE9" s="177"/>
      <c r="AF9" s="177"/>
    </row>
    <row r="10" spans="1:32" ht="18.75" customHeight="1">
      <c r="A10" s="351" t="s">
        <v>639</v>
      </c>
      <c r="B10" s="352"/>
      <c r="C10" s="352"/>
      <c r="D10" s="353"/>
      <c r="E10" s="356" t="s">
        <v>101</v>
      </c>
      <c r="F10" s="355"/>
      <c r="G10" s="98">
        <v>5</v>
      </c>
      <c r="H10" s="352" t="s">
        <v>640</v>
      </c>
      <c r="I10" s="352"/>
      <c r="J10" s="352"/>
      <c r="K10" s="352"/>
      <c r="L10" s="352"/>
      <c r="M10" s="355"/>
      <c r="N10" s="394" t="str">
        <f t="shared" si="0"/>
        <v>Ginger, Ground</v>
      </c>
      <c r="O10" s="395"/>
      <c r="P10" s="395"/>
      <c r="Q10" s="395"/>
      <c r="R10" s="183">
        <v>0.03</v>
      </c>
      <c r="S10" s="167" t="s">
        <v>103</v>
      </c>
      <c r="T10" s="168">
        <f>X2*R10</f>
        <v>3</v>
      </c>
      <c r="U10" s="180">
        <f>(X2*R10)/AA10</f>
        <v>3</v>
      </c>
      <c r="V10" s="170"/>
      <c r="W10" s="171">
        <v>0</v>
      </c>
      <c r="X10" s="181">
        <f t="shared" si="1"/>
        <v>3</v>
      </c>
      <c r="Y10" s="181"/>
      <c r="Z10" s="173">
        <f t="shared" si="2"/>
        <v>0</v>
      </c>
      <c r="AA10" s="179">
        <v>1</v>
      </c>
      <c r="AB10" s="175">
        <f>Z10/X2</f>
        <v>0</v>
      </c>
      <c r="AC10" s="182">
        <f t="shared" si="3"/>
        <v>0</v>
      </c>
      <c r="AD10" s="177"/>
      <c r="AE10" s="177"/>
      <c r="AF10" s="177"/>
    </row>
    <row r="11" spans="1:32" ht="18.75" customHeight="1">
      <c r="A11" s="351" t="s">
        <v>641</v>
      </c>
      <c r="B11" s="359"/>
      <c r="C11" s="359"/>
      <c r="D11" s="355"/>
      <c r="E11" s="356" t="s">
        <v>442</v>
      </c>
      <c r="F11" s="355"/>
      <c r="G11" s="98"/>
      <c r="H11" s="352" t="s">
        <v>642</v>
      </c>
      <c r="I11" s="352"/>
      <c r="J11" s="352"/>
      <c r="K11" s="352"/>
      <c r="L11" s="352"/>
      <c r="M11" s="355"/>
      <c r="N11" s="393" t="str">
        <f t="shared" si="0"/>
        <v>Sugar, Granulated</v>
      </c>
      <c r="O11" s="359"/>
      <c r="P11" s="359"/>
      <c r="Q11" s="359"/>
      <c r="R11" s="178">
        <v>0.0275</v>
      </c>
      <c r="S11" s="167" t="s">
        <v>91</v>
      </c>
      <c r="T11" s="168">
        <f>X2*R11</f>
        <v>2.75</v>
      </c>
      <c r="U11" s="180">
        <f>(X2*R11)/AA11</f>
        <v>2.75</v>
      </c>
      <c r="V11" s="170"/>
      <c r="W11" s="171">
        <v>0</v>
      </c>
      <c r="X11" s="181">
        <f t="shared" si="1"/>
        <v>2.75</v>
      </c>
      <c r="Y11" s="181"/>
      <c r="Z11" s="173">
        <f t="shared" si="2"/>
        <v>0</v>
      </c>
      <c r="AA11" s="179">
        <v>1</v>
      </c>
      <c r="AB11" s="175">
        <f>Z11/X2</f>
        <v>0</v>
      </c>
      <c r="AC11" s="176">
        <f t="shared" si="3"/>
        <v>0</v>
      </c>
      <c r="AD11" s="177"/>
      <c r="AE11" s="177"/>
      <c r="AF11" s="177"/>
    </row>
    <row r="12" spans="1:32" ht="18.75" customHeight="1">
      <c r="A12" s="351" t="s">
        <v>106</v>
      </c>
      <c r="B12" s="352"/>
      <c r="C12" s="352"/>
      <c r="D12" s="353"/>
      <c r="E12" s="356" t="s">
        <v>643</v>
      </c>
      <c r="F12" s="355"/>
      <c r="G12" s="98"/>
      <c r="H12" s="352"/>
      <c r="I12" s="352"/>
      <c r="J12" s="352"/>
      <c r="K12" s="352"/>
      <c r="L12" s="352"/>
      <c r="M12" s="355"/>
      <c r="N12" s="351" t="str">
        <f>A12</f>
        <v>Salt</v>
      </c>
      <c r="O12" s="357"/>
      <c r="P12" s="357"/>
      <c r="Q12" s="357"/>
      <c r="R12" s="178"/>
      <c r="S12" s="167"/>
      <c r="T12" s="168">
        <f>X2*R12</f>
        <v>0</v>
      </c>
      <c r="U12" s="180">
        <f>(X2*R12)/AA12</f>
        <v>0</v>
      </c>
      <c r="V12" s="170"/>
      <c r="W12" s="171">
        <v>0</v>
      </c>
      <c r="X12" s="181">
        <f t="shared" si="1"/>
        <v>0</v>
      </c>
      <c r="Y12" s="181"/>
      <c r="Z12" s="173">
        <f t="shared" si="2"/>
        <v>0</v>
      </c>
      <c r="AA12" s="179">
        <v>1</v>
      </c>
      <c r="AB12" s="175">
        <f>Z12/X2</f>
        <v>0</v>
      </c>
      <c r="AC12" s="182">
        <f t="shared" si="3"/>
        <v>0</v>
      </c>
      <c r="AD12" s="177"/>
      <c r="AE12" s="177"/>
      <c r="AF12" s="177"/>
    </row>
    <row r="13" spans="1:32" ht="18.75" customHeight="1">
      <c r="A13" s="351"/>
      <c r="B13" s="352"/>
      <c r="C13" s="352"/>
      <c r="D13" s="353"/>
      <c r="E13" s="354"/>
      <c r="F13" s="355"/>
      <c r="G13" s="98"/>
      <c r="H13" s="352"/>
      <c r="I13" s="352"/>
      <c r="J13" s="352"/>
      <c r="K13" s="352"/>
      <c r="L13" s="352"/>
      <c r="M13" s="355"/>
      <c r="N13" s="394">
        <f t="shared" si="0"/>
        <v>0</v>
      </c>
      <c r="O13" s="395"/>
      <c r="P13" s="395"/>
      <c r="Q13" s="395"/>
      <c r="R13" s="178"/>
      <c r="S13" s="167"/>
      <c r="T13" s="168"/>
      <c r="U13" s="180"/>
      <c r="V13" s="170"/>
      <c r="W13" s="171"/>
      <c r="X13" s="181"/>
      <c r="Y13" s="181"/>
      <c r="Z13" s="173"/>
      <c r="AA13" s="179"/>
      <c r="AB13" s="175"/>
      <c r="AC13" s="182"/>
      <c r="AD13" s="177"/>
      <c r="AE13" s="177"/>
      <c r="AF13" s="177"/>
    </row>
    <row r="14" spans="1:32" ht="18.75" customHeight="1">
      <c r="A14" s="351"/>
      <c r="B14" s="352"/>
      <c r="C14" s="352"/>
      <c r="D14" s="353"/>
      <c r="E14" s="354"/>
      <c r="F14" s="355"/>
      <c r="G14" s="98"/>
      <c r="H14" s="352"/>
      <c r="I14" s="352"/>
      <c r="J14" s="352"/>
      <c r="K14" s="352"/>
      <c r="L14" s="352"/>
      <c r="M14" s="355"/>
      <c r="N14" s="394">
        <f t="shared" si="0"/>
        <v>0</v>
      </c>
      <c r="O14" s="395"/>
      <c r="P14" s="395"/>
      <c r="Q14" s="395"/>
      <c r="R14" s="178"/>
      <c r="S14" s="167"/>
      <c r="T14" s="168"/>
      <c r="U14" s="180"/>
      <c r="V14" s="170"/>
      <c r="W14" s="171"/>
      <c r="X14" s="168"/>
      <c r="Y14" s="168"/>
      <c r="Z14" s="173"/>
      <c r="AA14" s="179"/>
      <c r="AB14" s="175"/>
      <c r="AC14" s="182"/>
      <c r="AD14" s="177"/>
      <c r="AE14" s="177"/>
      <c r="AF14" s="177"/>
    </row>
    <row r="15" spans="1:32" ht="18.75" customHeight="1">
      <c r="A15" s="351"/>
      <c r="B15" s="352"/>
      <c r="C15" s="352"/>
      <c r="D15" s="353"/>
      <c r="E15" s="354"/>
      <c r="F15" s="355"/>
      <c r="G15" s="98"/>
      <c r="H15" s="352"/>
      <c r="I15" s="352"/>
      <c r="J15" s="352"/>
      <c r="K15" s="352"/>
      <c r="L15" s="352"/>
      <c r="M15" s="355"/>
      <c r="N15" s="394">
        <f t="shared" si="0"/>
        <v>0</v>
      </c>
      <c r="O15" s="395"/>
      <c r="P15" s="395"/>
      <c r="Q15" s="395"/>
      <c r="R15" s="178"/>
      <c r="S15" s="167"/>
      <c r="T15" s="168"/>
      <c r="U15" s="184"/>
      <c r="V15" s="170"/>
      <c r="W15" s="171"/>
      <c r="X15" s="168"/>
      <c r="Y15" s="168"/>
      <c r="Z15" s="173"/>
      <c r="AA15" s="179"/>
      <c r="AB15" s="175"/>
      <c r="AC15" s="182"/>
      <c r="AD15" s="177"/>
      <c r="AE15" s="177"/>
      <c r="AF15" s="177"/>
    </row>
    <row r="16" spans="1:32" ht="18.75" customHeight="1">
      <c r="A16" s="351"/>
      <c r="B16" s="352"/>
      <c r="C16" s="352"/>
      <c r="D16" s="353"/>
      <c r="E16" s="354"/>
      <c r="F16" s="355"/>
      <c r="G16" s="98"/>
      <c r="H16" s="352"/>
      <c r="I16" s="352"/>
      <c r="J16" s="352"/>
      <c r="K16" s="352"/>
      <c r="L16" s="352"/>
      <c r="M16" s="355"/>
      <c r="N16" s="394">
        <f t="shared" si="0"/>
        <v>0</v>
      </c>
      <c r="O16" s="395"/>
      <c r="P16" s="395"/>
      <c r="Q16" s="395"/>
      <c r="R16" s="178"/>
      <c r="S16" s="167"/>
      <c r="T16" s="168"/>
      <c r="U16" s="184"/>
      <c r="V16" s="170"/>
      <c r="W16" s="171"/>
      <c r="X16" s="168"/>
      <c r="Y16" s="168"/>
      <c r="Z16" s="173"/>
      <c r="AA16" s="179"/>
      <c r="AB16" s="175"/>
      <c r="AC16" s="182"/>
      <c r="AD16" s="177"/>
      <c r="AE16" s="177"/>
      <c r="AF16" s="177"/>
    </row>
    <row r="17" spans="1:32" ht="18.75" customHeight="1">
      <c r="A17" s="351"/>
      <c r="B17" s="352"/>
      <c r="C17" s="352"/>
      <c r="D17" s="353"/>
      <c r="E17" s="354"/>
      <c r="F17" s="355"/>
      <c r="G17" s="98"/>
      <c r="H17" s="352"/>
      <c r="I17" s="352"/>
      <c r="J17" s="352"/>
      <c r="K17" s="352"/>
      <c r="L17" s="352"/>
      <c r="M17" s="355"/>
      <c r="N17" s="394">
        <f t="shared" si="0"/>
        <v>0</v>
      </c>
      <c r="O17" s="395"/>
      <c r="P17" s="395"/>
      <c r="Q17" s="395"/>
      <c r="R17" s="185"/>
      <c r="S17" s="167"/>
      <c r="T17" s="168"/>
      <c r="U17" s="184"/>
      <c r="V17" s="170"/>
      <c r="W17" s="171"/>
      <c r="X17" s="168"/>
      <c r="Y17" s="168"/>
      <c r="Z17" s="173"/>
      <c r="AA17" s="179"/>
      <c r="AB17" s="175"/>
      <c r="AC17" s="182"/>
      <c r="AD17" s="177"/>
      <c r="AE17" s="177"/>
      <c r="AF17" s="177"/>
    </row>
    <row r="18" spans="1:32" ht="18.75" customHeight="1">
      <c r="A18" s="351"/>
      <c r="B18" s="352"/>
      <c r="C18" s="352"/>
      <c r="D18" s="353"/>
      <c r="E18" s="354"/>
      <c r="F18" s="355"/>
      <c r="G18" s="98"/>
      <c r="H18" s="352"/>
      <c r="I18" s="352"/>
      <c r="J18" s="352"/>
      <c r="K18" s="352"/>
      <c r="L18" s="352"/>
      <c r="M18" s="355"/>
      <c r="N18" s="394">
        <f t="shared" si="0"/>
        <v>0</v>
      </c>
      <c r="O18" s="395"/>
      <c r="P18" s="395"/>
      <c r="Q18" s="395"/>
      <c r="R18" s="185"/>
      <c r="S18" s="167"/>
      <c r="T18" s="168"/>
      <c r="U18" s="184"/>
      <c r="V18" s="170"/>
      <c r="W18" s="171"/>
      <c r="X18" s="168"/>
      <c r="Y18" s="168"/>
      <c r="Z18" s="173"/>
      <c r="AA18" s="179"/>
      <c r="AB18" s="175"/>
      <c r="AC18" s="182"/>
      <c r="AD18" s="177"/>
      <c r="AE18" s="177"/>
      <c r="AF18" s="177"/>
    </row>
    <row r="19" spans="1:32" ht="18.75" customHeight="1">
      <c r="A19" s="351"/>
      <c r="B19" s="352"/>
      <c r="C19" s="352"/>
      <c r="D19" s="353"/>
      <c r="E19" s="354"/>
      <c r="F19" s="355"/>
      <c r="G19" s="98"/>
      <c r="H19" s="352"/>
      <c r="I19" s="352"/>
      <c r="J19" s="352"/>
      <c r="K19" s="352"/>
      <c r="L19" s="352"/>
      <c r="M19" s="355"/>
      <c r="N19" s="394">
        <f t="shared" si="0"/>
        <v>0</v>
      </c>
      <c r="O19" s="395"/>
      <c r="P19" s="395"/>
      <c r="Q19" s="395"/>
      <c r="R19" s="185"/>
      <c r="S19" s="167"/>
      <c r="T19" s="168"/>
      <c r="U19" s="184"/>
      <c r="V19" s="170"/>
      <c r="W19" s="171"/>
      <c r="X19" s="168"/>
      <c r="Y19" s="168"/>
      <c r="Z19" s="173"/>
      <c r="AA19" s="179"/>
      <c r="AB19" s="175"/>
      <c r="AC19" s="182"/>
      <c r="AD19" s="177"/>
      <c r="AE19" s="177"/>
      <c r="AF19" s="177"/>
    </row>
    <row r="20" spans="1:32" ht="18.75" customHeight="1">
      <c r="A20" s="351"/>
      <c r="B20" s="352"/>
      <c r="C20" s="352"/>
      <c r="D20" s="353"/>
      <c r="E20" s="354"/>
      <c r="F20" s="355"/>
      <c r="G20" s="98"/>
      <c r="H20" s="352"/>
      <c r="I20" s="352"/>
      <c r="J20" s="352"/>
      <c r="K20" s="352"/>
      <c r="L20" s="352"/>
      <c r="M20" s="355"/>
      <c r="N20" s="394"/>
      <c r="O20" s="395"/>
      <c r="P20" s="395"/>
      <c r="Q20" s="395"/>
      <c r="R20" s="185"/>
      <c r="S20" s="167"/>
      <c r="T20" s="168"/>
      <c r="U20" s="184"/>
      <c r="V20" s="170"/>
      <c r="W20" s="171"/>
      <c r="X20" s="168"/>
      <c r="Y20" s="168"/>
      <c r="Z20" s="186"/>
      <c r="AA20" s="179"/>
      <c r="AB20" s="175"/>
      <c r="AC20" s="182"/>
      <c r="AD20" s="177"/>
      <c r="AE20" s="177"/>
      <c r="AF20" s="177"/>
    </row>
    <row r="21" spans="1:32" ht="18.75" customHeight="1" thickBot="1">
      <c r="A21" s="414"/>
      <c r="B21" s="402"/>
      <c r="C21" s="402"/>
      <c r="D21" s="415"/>
      <c r="E21" s="354"/>
      <c r="F21" s="355"/>
      <c r="G21" s="187"/>
      <c r="H21" s="402"/>
      <c r="I21" s="402"/>
      <c r="J21" s="402"/>
      <c r="K21" s="402"/>
      <c r="L21" s="402"/>
      <c r="M21" s="403"/>
      <c r="N21" s="394"/>
      <c r="O21" s="395"/>
      <c r="P21" s="395"/>
      <c r="Q21" s="395"/>
      <c r="R21" s="185"/>
      <c r="S21" s="167"/>
      <c r="T21" s="168"/>
      <c r="U21" s="184"/>
      <c r="V21" s="170"/>
      <c r="W21" s="171"/>
      <c r="X21" s="168"/>
      <c r="Y21" s="168"/>
      <c r="Z21" s="186"/>
      <c r="AA21" s="179"/>
      <c r="AB21" s="175"/>
      <c r="AC21" s="182"/>
      <c r="AD21" s="177"/>
      <c r="AE21" s="177"/>
      <c r="AF21" s="177"/>
    </row>
    <row r="22" spans="1:32" ht="25.5" customHeight="1" thickBot="1">
      <c r="A22" s="188"/>
      <c r="B22" s="217"/>
      <c r="C22" s="217"/>
      <c r="D22" s="217"/>
      <c r="E22" s="217"/>
      <c r="F22" s="217"/>
      <c r="G22" s="217"/>
      <c r="H22" s="217"/>
      <c r="I22" s="217"/>
      <c r="J22" s="217"/>
      <c r="K22" s="218"/>
      <c r="L22" s="131"/>
      <c r="M22" s="131"/>
      <c r="N22" s="416" t="s">
        <v>47</v>
      </c>
      <c r="O22" s="417"/>
      <c r="P22" s="417"/>
      <c r="Q22" s="418"/>
      <c r="R22" s="419" t="s">
        <v>7</v>
      </c>
      <c r="S22" s="418"/>
      <c r="T22" s="418"/>
      <c r="U22" s="418"/>
      <c r="V22" s="418"/>
      <c r="W22" s="418"/>
      <c r="X22" s="418"/>
      <c r="Y22" s="418"/>
      <c r="Z22" s="418"/>
      <c r="AA22" s="418"/>
      <c r="AB22" s="418"/>
      <c r="AC22" s="122">
        <f>ROUNDUP(SUM(AC6:AC21),5)</f>
        <v>0</v>
      </c>
      <c r="AD22" s="177"/>
      <c r="AE22" s="177"/>
      <c r="AF22" s="177"/>
    </row>
    <row r="23" spans="1:32" ht="20.25" customHeight="1">
      <c r="A23" s="398" t="s">
        <v>45</v>
      </c>
      <c r="B23" s="399"/>
      <c r="C23" s="399"/>
      <c r="D23" s="399"/>
      <c r="E23" s="399"/>
      <c r="F23" s="399"/>
      <c r="G23" s="399"/>
      <c r="H23" s="399"/>
      <c r="I23" s="399"/>
      <c r="J23" s="399"/>
      <c r="K23" s="400"/>
      <c r="L23" s="189"/>
      <c r="M23" s="189"/>
      <c r="N23" s="411"/>
      <c r="O23" s="412"/>
      <c r="P23" s="412"/>
      <c r="Q23" s="412"/>
      <c r="R23" s="190"/>
      <c r="S23" s="190"/>
      <c r="T23" s="190"/>
      <c r="U23" s="190"/>
      <c r="V23" s="190"/>
      <c r="W23" s="112" t="s">
        <v>9</v>
      </c>
      <c r="X23" s="112"/>
      <c r="Y23" s="112"/>
      <c r="Z23" s="112"/>
      <c r="AA23" s="112"/>
      <c r="AB23" s="112"/>
      <c r="AC23" s="125">
        <f>ROUND(AC22*10/100,5)</f>
        <v>0</v>
      </c>
      <c r="AD23" s="177"/>
      <c r="AE23" s="177"/>
      <c r="AF23" s="177"/>
    </row>
    <row r="24" spans="1:32" ht="22.5" customHeight="1" thickBot="1">
      <c r="A24" s="329" t="s">
        <v>42</v>
      </c>
      <c r="B24" s="404"/>
      <c r="C24" s="404"/>
      <c r="D24" s="404"/>
      <c r="E24" s="404"/>
      <c r="F24" s="219"/>
      <c r="G24" s="331" t="s">
        <v>46</v>
      </c>
      <c r="H24" s="331"/>
      <c r="I24" s="331" t="s">
        <v>176</v>
      </c>
      <c r="J24" s="404"/>
      <c r="K24" s="405"/>
      <c r="L24" s="219"/>
      <c r="M24" s="219"/>
      <c r="N24" s="145"/>
      <c r="O24" s="191"/>
      <c r="P24" s="410"/>
      <c r="Q24" s="410"/>
      <c r="R24" s="192"/>
      <c r="S24" s="192"/>
      <c r="T24" s="192"/>
      <c r="U24" s="192"/>
      <c r="V24" s="192"/>
      <c r="W24" s="93" t="s">
        <v>6</v>
      </c>
      <c r="X24" s="93"/>
      <c r="Y24" s="93"/>
      <c r="Z24" s="93"/>
      <c r="AA24" s="93"/>
      <c r="AB24" s="93"/>
      <c r="AC24" s="130">
        <f>AC22+AC23</f>
        <v>0</v>
      </c>
      <c r="AD24" s="177"/>
      <c r="AE24" s="177"/>
      <c r="AF24" s="177"/>
    </row>
    <row r="25" spans="18:32" ht="7.5" customHeight="1" thickBot="1">
      <c r="R25" s="319"/>
      <c r="S25" s="319"/>
      <c r="T25" s="214"/>
      <c r="U25" s="214"/>
      <c r="V25" s="214"/>
      <c r="W25" s="214"/>
      <c r="X25" s="214"/>
      <c r="Y25" s="214"/>
      <c r="Z25" s="214"/>
      <c r="AA25" s="88"/>
      <c r="AB25" s="88"/>
      <c r="AC25" s="88"/>
      <c r="AD25" s="151"/>
      <c r="AE25" s="151"/>
      <c r="AF25" s="151"/>
    </row>
    <row r="26" spans="1:32" ht="20.25" customHeight="1">
      <c r="A26" s="213" t="s">
        <v>35</v>
      </c>
      <c r="B26" s="313" t="s">
        <v>36</v>
      </c>
      <c r="C26" s="313"/>
      <c r="D26" s="65" t="s">
        <v>37</v>
      </c>
      <c r="E26" s="65" t="s">
        <v>38</v>
      </c>
      <c r="F26" s="65" t="s">
        <v>39</v>
      </c>
      <c r="G26" s="313" t="s">
        <v>40</v>
      </c>
      <c r="H26" s="313"/>
      <c r="I26" s="313" t="s">
        <v>41</v>
      </c>
      <c r="J26" s="313"/>
      <c r="K26" s="313" t="s">
        <v>52</v>
      </c>
      <c r="L26" s="313"/>
      <c r="M26" s="213" t="s">
        <v>177</v>
      </c>
      <c r="N26" s="413" t="s">
        <v>5</v>
      </c>
      <c r="O26" s="322"/>
      <c r="P26" s="322"/>
      <c r="Q26" s="131"/>
      <c r="R26" s="322"/>
      <c r="S26" s="323"/>
      <c r="T26" s="215"/>
      <c r="U26" s="215"/>
      <c r="V26" s="215"/>
      <c r="W26" s="311" t="s">
        <v>122</v>
      </c>
      <c r="X26" s="312"/>
      <c r="Y26" s="312"/>
      <c r="Z26" s="312"/>
      <c r="AA26" s="312"/>
      <c r="AB26" s="222"/>
      <c r="AC26" s="195">
        <f>AC24/X2</f>
        <v>0</v>
      </c>
      <c r="AD26" s="193"/>
      <c r="AE26" s="193"/>
      <c r="AF26" s="193"/>
    </row>
    <row r="27" spans="1:32" ht="37.5" customHeight="1">
      <c r="A27" s="213" t="s">
        <v>178</v>
      </c>
      <c r="B27" s="313" t="s">
        <v>179</v>
      </c>
      <c r="C27" s="313"/>
      <c r="D27" s="65" t="s">
        <v>180</v>
      </c>
      <c r="E27" s="65" t="s">
        <v>181</v>
      </c>
      <c r="F27" s="65" t="s">
        <v>182</v>
      </c>
      <c r="G27" s="313" t="s">
        <v>183</v>
      </c>
      <c r="H27" s="313"/>
      <c r="I27" s="313" t="s">
        <v>184</v>
      </c>
      <c r="J27" s="313"/>
      <c r="K27" s="313" t="s">
        <v>60</v>
      </c>
      <c r="L27" s="313"/>
      <c r="M27" s="226">
        <f ca="1">NOW()</f>
        <v>41121.30702407407</v>
      </c>
      <c r="N27" s="98" t="s">
        <v>19</v>
      </c>
      <c r="O27" s="94" t="s">
        <v>20</v>
      </c>
      <c r="P27" s="94" t="s">
        <v>21</v>
      </c>
      <c r="Q27" s="94" t="s">
        <v>22</v>
      </c>
      <c r="R27" s="406" t="s">
        <v>8</v>
      </c>
      <c r="S27" s="407"/>
      <c r="T27" s="220"/>
      <c r="U27" s="220"/>
      <c r="V27" s="220"/>
      <c r="W27" s="150"/>
      <c r="X27" s="221" t="s">
        <v>123</v>
      </c>
      <c r="Y27" s="221"/>
      <c r="Z27" s="221"/>
      <c r="AA27" s="221" t="s">
        <v>23</v>
      </c>
      <c r="AB27" s="408" t="s">
        <v>24</v>
      </c>
      <c r="AC27" s="409"/>
      <c r="AD27" s="193"/>
      <c r="AE27" s="193"/>
      <c r="AF27" s="193"/>
    </row>
    <row r="28" spans="14:29" ht="19.5" customHeight="1" thickBot="1">
      <c r="N28" s="139">
        <f>X2</f>
        <v>100</v>
      </c>
      <c r="O28" s="140"/>
      <c r="P28" s="141">
        <f>AC24</f>
        <v>0</v>
      </c>
      <c r="Q28" s="142">
        <v>0</v>
      </c>
      <c r="R28" s="307">
        <f>P28+Q28</f>
        <v>0</v>
      </c>
      <c r="S28" s="308"/>
      <c r="T28" s="231"/>
      <c r="U28" s="144"/>
      <c r="V28" s="144"/>
      <c r="W28" s="145"/>
      <c r="X28" s="194" t="e">
        <f>AC26/AA28</f>
        <v>#DIV/0!</v>
      </c>
      <c r="Y28" s="146"/>
      <c r="Z28" s="146"/>
      <c r="AA28" s="147"/>
      <c r="AB28" s="309">
        <f ca="1">NOW()</f>
        <v>41121.30702407407</v>
      </c>
      <c r="AC28" s="310"/>
    </row>
  </sheetData>
  <sheetProtection/>
  <mergeCells count="101">
    <mergeCell ref="A1:K1"/>
    <mergeCell ref="N1:AC1"/>
    <mergeCell ref="A2:B2"/>
    <mergeCell ref="C2:G2"/>
    <mergeCell ref="N2:O2"/>
    <mergeCell ref="P2:T2"/>
    <mergeCell ref="B3:G4"/>
    <mergeCell ref="P3:V4"/>
    <mergeCell ref="A5:D5"/>
    <mergeCell ref="E5:F5"/>
    <mergeCell ref="G5:M5"/>
    <mergeCell ref="N5:Q5"/>
    <mergeCell ref="X5:Y5"/>
    <mergeCell ref="A6:D6"/>
    <mergeCell ref="E6:F6"/>
    <mergeCell ref="H6:M6"/>
    <mergeCell ref="N6:Q6"/>
    <mergeCell ref="A7:D7"/>
    <mergeCell ref="E7:F7"/>
    <mergeCell ref="H7:M7"/>
    <mergeCell ref="N7:Q7"/>
    <mergeCell ref="A8:D8"/>
    <mergeCell ref="E8:F8"/>
    <mergeCell ref="H8:M8"/>
    <mergeCell ref="N8:Q8"/>
    <mergeCell ref="A9:D9"/>
    <mergeCell ref="E9:F9"/>
    <mergeCell ref="H9:M9"/>
    <mergeCell ref="N9:Q9"/>
    <mergeCell ref="A10:D10"/>
    <mergeCell ref="E10:F10"/>
    <mergeCell ref="H10:M10"/>
    <mergeCell ref="N10:Q10"/>
    <mergeCell ref="A11:D11"/>
    <mergeCell ref="E11:F11"/>
    <mergeCell ref="H11:M11"/>
    <mergeCell ref="N11:Q11"/>
    <mergeCell ref="A12:D12"/>
    <mergeCell ref="E12:F12"/>
    <mergeCell ref="H12:M12"/>
    <mergeCell ref="N12:Q12"/>
    <mergeCell ref="A13:D13"/>
    <mergeCell ref="E13:F13"/>
    <mergeCell ref="H13:M13"/>
    <mergeCell ref="N13:Q13"/>
    <mergeCell ref="A14:D14"/>
    <mergeCell ref="E14:F14"/>
    <mergeCell ref="H14:M14"/>
    <mergeCell ref="N14:Q14"/>
    <mergeCell ref="A15:D15"/>
    <mergeCell ref="E15:F15"/>
    <mergeCell ref="H15:M15"/>
    <mergeCell ref="N15:Q15"/>
    <mergeCell ref="A16:D16"/>
    <mergeCell ref="E16:F16"/>
    <mergeCell ref="H16:M16"/>
    <mergeCell ref="N16:Q16"/>
    <mergeCell ref="A17:D17"/>
    <mergeCell ref="E17:F17"/>
    <mergeCell ref="H17:M17"/>
    <mergeCell ref="N17:Q17"/>
    <mergeCell ref="A18:D18"/>
    <mergeCell ref="E18:F18"/>
    <mergeCell ref="H18:M18"/>
    <mergeCell ref="N18:Q18"/>
    <mergeCell ref="A19:D19"/>
    <mergeCell ref="E19:F19"/>
    <mergeCell ref="H19:M19"/>
    <mergeCell ref="N19:Q19"/>
    <mergeCell ref="A20:D20"/>
    <mergeCell ref="E20:F20"/>
    <mergeCell ref="H20:M20"/>
    <mergeCell ref="N20:Q20"/>
    <mergeCell ref="A21:D21"/>
    <mergeCell ref="E21:F21"/>
    <mergeCell ref="H21:M21"/>
    <mergeCell ref="N21:Q21"/>
    <mergeCell ref="N22:Q22"/>
    <mergeCell ref="R22:AB22"/>
    <mergeCell ref="A23:K23"/>
    <mergeCell ref="N23:Q23"/>
    <mergeCell ref="A24:E24"/>
    <mergeCell ref="G24:H24"/>
    <mergeCell ref="I24:K24"/>
    <mergeCell ref="P24:Q24"/>
    <mergeCell ref="R25:S25"/>
    <mergeCell ref="B26:C26"/>
    <mergeCell ref="G26:H26"/>
    <mergeCell ref="I26:J26"/>
    <mergeCell ref="K26:L26"/>
    <mergeCell ref="N26:P26"/>
    <mergeCell ref="R26:S26"/>
    <mergeCell ref="AB27:AC27"/>
    <mergeCell ref="R28:S28"/>
    <mergeCell ref="AB28:AC28"/>
    <mergeCell ref="W26:AA26"/>
    <mergeCell ref="B27:C27"/>
    <mergeCell ref="G27:H27"/>
    <mergeCell ref="I27:J27"/>
    <mergeCell ref="K27:L27"/>
    <mergeCell ref="R27:S27"/>
  </mergeCells>
  <hyperlinks>
    <hyperlink ref="M1" location="LIST!A1" display="BACK TO MENU LIST"/>
  </hyperlinks>
  <printOptions/>
  <pageMargins left="0.7" right="0.45" top="0.75" bottom="0.5" header="0.3" footer="0.3"/>
  <pageSetup horizontalDpi="600" verticalDpi="600" orientation="landscape" scale="85" r:id="rId1"/>
  <colBreaks count="1" manualBreakCount="1">
    <brk id="13" max="65535" man="1"/>
  </colBreaks>
</worksheet>
</file>

<file path=xl/worksheets/sheet17.xml><?xml version="1.0" encoding="utf-8"?>
<worksheet xmlns="http://schemas.openxmlformats.org/spreadsheetml/2006/main" xmlns:r="http://schemas.openxmlformats.org/officeDocument/2006/relationships">
  <dimension ref="A1:AH28"/>
  <sheetViews>
    <sheetView zoomScalePageLayoutView="0" workbookViewId="0" topLeftCell="I7">
      <selection activeCell="H18" sqref="H18:M19"/>
    </sheetView>
  </sheetViews>
  <sheetFormatPr defaultColWidth="9.140625" defaultRowHeight="12.75"/>
  <cols>
    <col min="1" max="1" width="9.8515625" style="87" customWidth="1"/>
    <col min="2" max="3" width="9.140625" style="87" customWidth="1"/>
    <col min="4" max="4" width="9.8515625" style="87" customWidth="1"/>
    <col min="5" max="5" width="9.140625" style="87" customWidth="1"/>
    <col min="6" max="6" width="14.421875" style="87" customWidth="1"/>
    <col min="7" max="7" width="4.8515625" style="87" customWidth="1"/>
    <col min="8" max="8" width="8.57421875" style="87" customWidth="1"/>
    <col min="9" max="9" width="9.8515625" style="87" customWidth="1"/>
    <col min="10" max="10" width="8.57421875" style="87" customWidth="1"/>
    <col min="11" max="12" width="13.7109375" style="87" customWidth="1"/>
    <col min="13" max="13" width="29.28125" style="87" customWidth="1"/>
    <col min="14" max="16" width="9.140625" style="87" customWidth="1"/>
    <col min="17" max="17" width="6.140625" style="87" customWidth="1"/>
    <col min="18" max="18" width="8.57421875" style="87" customWidth="1"/>
    <col min="19" max="19" width="7.7109375" style="87" customWidth="1"/>
    <col min="20" max="20" width="10.421875" style="87" customWidth="1"/>
    <col min="21" max="22" width="8.8515625" style="87" customWidth="1"/>
    <col min="23" max="23" width="9.8515625" style="87" customWidth="1"/>
    <col min="24" max="24" width="12.28125" style="87" customWidth="1"/>
    <col min="25" max="25" width="4.140625" style="87" customWidth="1"/>
    <col min="26" max="26" width="10.28125" style="87" customWidth="1"/>
    <col min="27" max="27" width="8.140625" style="87" customWidth="1"/>
    <col min="28" max="28" width="8.57421875" style="87" customWidth="1"/>
    <col min="29" max="29" width="11.57421875" style="87" customWidth="1"/>
    <col min="30" max="32" width="9.00390625" style="87" customWidth="1"/>
    <col min="33" max="16384" width="9.140625" style="87" customWidth="1"/>
  </cols>
  <sheetData>
    <row r="1" spans="1:34" ht="21">
      <c r="A1" s="428" t="s">
        <v>43</v>
      </c>
      <c r="B1" s="428"/>
      <c r="C1" s="428"/>
      <c r="D1" s="428"/>
      <c r="E1" s="428"/>
      <c r="F1" s="428"/>
      <c r="G1" s="428"/>
      <c r="H1" s="428"/>
      <c r="I1" s="428"/>
      <c r="J1" s="428"/>
      <c r="K1" s="428"/>
      <c r="L1" s="224"/>
      <c r="M1" s="251" t="s">
        <v>629</v>
      </c>
      <c r="N1" s="387" t="s">
        <v>56</v>
      </c>
      <c r="O1" s="388"/>
      <c r="P1" s="388"/>
      <c r="Q1" s="388"/>
      <c r="R1" s="388"/>
      <c r="S1" s="388"/>
      <c r="T1" s="388"/>
      <c r="U1" s="388"/>
      <c r="V1" s="388"/>
      <c r="W1" s="388"/>
      <c r="X1" s="388"/>
      <c r="Y1" s="388"/>
      <c r="Z1" s="388"/>
      <c r="AA1" s="388"/>
      <c r="AB1" s="388"/>
      <c r="AC1" s="388"/>
      <c r="AD1" s="214"/>
      <c r="AE1" s="214"/>
      <c r="AF1" s="214"/>
      <c r="AG1" s="151"/>
      <c r="AH1" s="151"/>
    </row>
    <row r="2" spans="1:34" ht="47.25" customHeight="1" thickBot="1">
      <c r="A2" s="370" t="s">
        <v>44</v>
      </c>
      <c r="B2" s="370"/>
      <c r="C2" s="389" t="s">
        <v>359</v>
      </c>
      <c r="D2" s="389"/>
      <c r="E2" s="389"/>
      <c r="F2" s="389"/>
      <c r="G2" s="389"/>
      <c r="H2" s="88" t="s">
        <v>55</v>
      </c>
      <c r="I2" s="89">
        <v>100</v>
      </c>
      <c r="J2" s="88" t="s">
        <v>48</v>
      </c>
      <c r="K2" s="152">
        <v>4</v>
      </c>
      <c r="L2" s="90" t="s">
        <v>155</v>
      </c>
      <c r="M2" s="91"/>
      <c r="N2" s="390" t="s">
        <v>17</v>
      </c>
      <c r="O2" s="390"/>
      <c r="P2" s="391" t="str">
        <f>C2</f>
        <v>Green Beans Amandine</v>
      </c>
      <c r="Q2" s="391"/>
      <c r="R2" s="391"/>
      <c r="S2" s="391"/>
      <c r="T2" s="392"/>
      <c r="U2" s="149"/>
      <c r="V2" s="149"/>
      <c r="W2" s="88" t="s">
        <v>55</v>
      </c>
      <c r="X2" s="93">
        <f>I2</f>
        <v>100</v>
      </c>
      <c r="Y2" s="112"/>
      <c r="Z2" s="94" t="s">
        <v>53</v>
      </c>
      <c r="AA2" s="95">
        <f>K2</f>
        <v>4</v>
      </c>
      <c r="AB2" s="159" t="s">
        <v>155</v>
      </c>
      <c r="AC2" s="155"/>
      <c r="AD2" s="156"/>
      <c r="AE2" s="156"/>
      <c r="AF2" s="156"/>
      <c r="AG2" s="155"/>
      <c r="AH2" s="155"/>
    </row>
    <row r="3" spans="1:34" ht="19.5" customHeight="1">
      <c r="A3" s="216"/>
      <c r="B3" s="370" t="s">
        <v>360</v>
      </c>
      <c r="C3" s="423"/>
      <c r="D3" s="423"/>
      <c r="E3" s="423"/>
      <c r="F3" s="423"/>
      <c r="G3" s="423"/>
      <c r="H3" s="157"/>
      <c r="I3" s="214"/>
      <c r="J3" s="88"/>
      <c r="K3" s="95"/>
      <c r="L3" s="158"/>
      <c r="M3" s="92"/>
      <c r="N3" s="88"/>
      <c r="O3" s="88"/>
      <c r="P3" s="422">
        <f>C3</f>
        <v>0</v>
      </c>
      <c r="Q3" s="423"/>
      <c r="R3" s="423"/>
      <c r="S3" s="423"/>
      <c r="T3" s="423"/>
      <c r="U3" s="423"/>
      <c r="V3" s="423"/>
      <c r="W3" s="88"/>
      <c r="X3" s="112">
        <f>I3</f>
        <v>0</v>
      </c>
      <c r="Y3" s="112"/>
      <c r="Z3" s="94"/>
      <c r="AA3" s="95"/>
      <c r="AB3" s="159"/>
      <c r="AC3" s="155"/>
      <c r="AD3" s="156"/>
      <c r="AE3" s="156"/>
      <c r="AF3" s="156"/>
      <c r="AG3" s="155"/>
      <c r="AH3" s="155"/>
    </row>
    <row r="4" spans="2:34" ht="15" customHeight="1" thickBot="1">
      <c r="B4" s="410"/>
      <c r="C4" s="410"/>
      <c r="D4" s="410"/>
      <c r="E4" s="410"/>
      <c r="F4" s="410"/>
      <c r="G4" s="410"/>
      <c r="H4" s="160"/>
      <c r="I4" s="160"/>
      <c r="N4" s="161"/>
      <c r="O4" s="161"/>
      <c r="P4" s="410"/>
      <c r="Q4" s="410"/>
      <c r="R4" s="410"/>
      <c r="S4" s="410"/>
      <c r="T4" s="410"/>
      <c r="U4" s="410"/>
      <c r="V4" s="410"/>
      <c r="W4" s="214"/>
      <c r="X4" s="155"/>
      <c r="Y4" s="155"/>
      <c r="Z4" s="155"/>
      <c r="AA4" s="155"/>
      <c r="AB4" s="155"/>
      <c r="AC4" s="155"/>
      <c r="AD4" s="162"/>
      <c r="AE4" s="162"/>
      <c r="AF4" s="162"/>
      <c r="AG4" s="155"/>
      <c r="AH4" s="155"/>
    </row>
    <row r="5" spans="1:32" ht="45.75" customHeight="1" thickBot="1">
      <c r="A5" s="381" t="s">
        <v>1</v>
      </c>
      <c r="B5" s="396"/>
      <c r="C5" s="396"/>
      <c r="D5" s="397"/>
      <c r="E5" s="420" t="s">
        <v>54</v>
      </c>
      <c r="F5" s="421"/>
      <c r="G5" s="420" t="s">
        <v>32</v>
      </c>
      <c r="H5" s="427"/>
      <c r="I5" s="427"/>
      <c r="J5" s="427"/>
      <c r="K5" s="427"/>
      <c r="L5" s="427"/>
      <c r="M5" s="421"/>
      <c r="N5" s="425" t="s">
        <v>1</v>
      </c>
      <c r="O5" s="426"/>
      <c r="P5" s="426"/>
      <c r="Q5" s="426"/>
      <c r="R5" s="163" t="s">
        <v>31</v>
      </c>
      <c r="S5" s="223" t="s">
        <v>2</v>
      </c>
      <c r="T5" s="164" t="s">
        <v>51</v>
      </c>
      <c r="U5" s="163" t="s">
        <v>30</v>
      </c>
      <c r="V5" s="163" t="s">
        <v>49</v>
      </c>
      <c r="W5" s="163" t="s">
        <v>58</v>
      </c>
      <c r="X5" s="362" t="s">
        <v>79</v>
      </c>
      <c r="Y5" s="362"/>
      <c r="Z5" s="163" t="s">
        <v>50</v>
      </c>
      <c r="AA5" s="164" t="s">
        <v>13</v>
      </c>
      <c r="AB5" s="164" t="s">
        <v>129</v>
      </c>
      <c r="AC5" s="165" t="s">
        <v>130</v>
      </c>
      <c r="AD5" s="214"/>
      <c r="AE5" s="214"/>
      <c r="AF5" s="214"/>
    </row>
    <row r="6" spans="1:32" ht="18.75" customHeight="1">
      <c r="A6" s="363" t="s">
        <v>361</v>
      </c>
      <c r="B6" s="364"/>
      <c r="C6" s="364"/>
      <c r="D6" s="365"/>
      <c r="E6" s="366" t="s">
        <v>335</v>
      </c>
      <c r="F6" s="367"/>
      <c r="G6" s="98">
        <v>1</v>
      </c>
      <c r="H6" s="364" t="s">
        <v>362</v>
      </c>
      <c r="I6" s="364"/>
      <c r="J6" s="364"/>
      <c r="K6" s="364"/>
      <c r="L6" s="364"/>
      <c r="M6" s="367"/>
      <c r="N6" s="394" t="str">
        <f aca="true" t="shared" si="0" ref="N6:N19">A6</f>
        <v>Cut Green Beans, Frozen </v>
      </c>
      <c r="O6" s="395"/>
      <c r="P6" s="395"/>
      <c r="Q6" s="395"/>
      <c r="R6" s="166">
        <v>0.24</v>
      </c>
      <c r="S6" s="167" t="s">
        <v>61</v>
      </c>
      <c r="T6" s="168">
        <f>R6*X2</f>
        <v>24</v>
      </c>
      <c r="U6" s="184">
        <f>(X2*R6)/AA6</f>
        <v>24</v>
      </c>
      <c r="V6" s="170" t="s">
        <v>61</v>
      </c>
      <c r="W6" s="171">
        <v>1.19</v>
      </c>
      <c r="X6" s="181">
        <f aca="true" t="shared" si="1" ref="X6:X11">U6/1</f>
        <v>24</v>
      </c>
      <c r="Y6" s="181"/>
      <c r="Z6" s="173">
        <f aca="true" t="shared" si="2" ref="Z6:Z11">W6*X6</f>
        <v>28.56</v>
      </c>
      <c r="AA6" s="174">
        <v>1</v>
      </c>
      <c r="AB6" s="175">
        <f>Z6/X2</f>
        <v>0.28559999999999997</v>
      </c>
      <c r="AC6" s="176">
        <f>Z6</f>
        <v>28.56</v>
      </c>
      <c r="AD6" s="177"/>
      <c r="AE6" s="177"/>
      <c r="AF6" s="177"/>
    </row>
    <row r="7" spans="1:32" ht="18.75" customHeight="1">
      <c r="A7" s="351" t="s">
        <v>165</v>
      </c>
      <c r="B7" s="352"/>
      <c r="C7" s="352"/>
      <c r="D7" s="353"/>
      <c r="E7" s="356" t="s">
        <v>363</v>
      </c>
      <c r="F7" s="355"/>
      <c r="G7" s="98"/>
      <c r="H7" s="352" t="s">
        <v>364</v>
      </c>
      <c r="I7" s="352"/>
      <c r="J7" s="352"/>
      <c r="K7" s="352"/>
      <c r="L7" s="352"/>
      <c r="M7" s="355"/>
      <c r="N7" s="394" t="str">
        <f t="shared" si="0"/>
        <v>Water</v>
      </c>
      <c r="O7" s="395"/>
      <c r="P7" s="395"/>
      <c r="Q7" s="395"/>
      <c r="R7" s="178">
        <v>0.03</v>
      </c>
      <c r="S7" s="167" t="s">
        <v>209</v>
      </c>
      <c r="T7" s="181">
        <f>X2*R7</f>
        <v>3</v>
      </c>
      <c r="U7" s="180">
        <f>(X2*R7)/AA7</f>
        <v>3</v>
      </c>
      <c r="V7" s="170" t="s">
        <v>209</v>
      </c>
      <c r="W7" s="171">
        <v>0</v>
      </c>
      <c r="X7" s="181">
        <f t="shared" si="1"/>
        <v>3</v>
      </c>
      <c r="Y7" s="181"/>
      <c r="Z7" s="173">
        <f t="shared" si="2"/>
        <v>0</v>
      </c>
      <c r="AA7" s="179">
        <v>1</v>
      </c>
      <c r="AB7" s="175">
        <f>Z7/X2</f>
        <v>0</v>
      </c>
      <c r="AC7" s="176">
        <f>Z7</f>
        <v>0</v>
      </c>
      <c r="AD7" s="177"/>
      <c r="AE7" s="177"/>
      <c r="AF7" s="177"/>
    </row>
    <row r="8" spans="1:32" ht="18.75" customHeight="1">
      <c r="A8" s="351" t="s">
        <v>365</v>
      </c>
      <c r="B8" s="352"/>
      <c r="C8" s="352"/>
      <c r="D8" s="353"/>
      <c r="E8" s="354" t="s">
        <v>10</v>
      </c>
      <c r="F8" s="355"/>
      <c r="G8" s="98"/>
      <c r="H8" s="352" t="s">
        <v>167</v>
      </c>
      <c r="I8" s="352"/>
      <c r="J8" s="352"/>
      <c r="K8" s="352"/>
      <c r="L8" s="352"/>
      <c r="M8" s="355"/>
      <c r="N8" s="394" t="str">
        <f>A8</f>
        <v>Whipped Margarine (CONV)</v>
      </c>
      <c r="O8" s="395"/>
      <c r="P8" s="395"/>
      <c r="Q8" s="395"/>
      <c r="R8" s="178">
        <v>0.07</v>
      </c>
      <c r="S8" s="167" t="s">
        <v>307</v>
      </c>
      <c r="T8" s="168">
        <f>X2*R8</f>
        <v>7.000000000000001</v>
      </c>
      <c r="U8" s="180">
        <f>(X2*R8)/AA8</f>
        <v>7.000000000000001</v>
      </c>
      <c r="V8" s="170" t="s">
        <v>307</v>
      </c>
      <c r="W8" s="171">
        <v>0.05</v>
      </c>
      <c r="X8" s="181">
        <f t="shared" si="1"/>
        <v>7.000000000000001</v>
      </c>
      <c r="Y8" s="181"/>
      <c r="Z8" s="173">
        <f t="shared" si="2"/>
        <v>0.3500000000000001</v>
      </c>
      <c r="AA8" s="179">
        <v>1</v>
      </c>
      <c r="AB8" s="175">
        <f>Z8/X2</f>
        <v>0.003500000000000001</v>
      </c>
      <c r="AC8" s="182">
        <f>Z8</f>
        <v>0.3500000000000001</v>
      </c>
      <c r="AD8" s="177"/>
      <c r="AE8" s="177"/>
      <c r="AF8" s="177"/>
    </row>
    <row r="9" spans="1:32" ht="18.75" customHeight="1">
      <c r="A9" s="351" t="s">
        <v>366</v>
      </c>
      <c r="B9" s="352"/>
      <c r="C9" s="352"/>
      <c r="D9" s="353"/>
      <c r="E9" s="356" t="s">
        <v>367</v>
      </c>
      <c r="F9" s="355"/>
      <c r="G9" s="98"/>
      <c r="H9" s="352" t="s">
        <v>368</v>
      </c>
      <c r="I9" s="352"/>
      <c r="J9" s="352"/>
      <c r="K9" s="352"/>
      <c r="L9" s="352"/>
      <c r="M9" s="355"/>
      <c r="N9" s="394" t="str">
        <f t="shared" si="0"/>
        <v>Sliced Almonds, Toasted</v>
      </c>
      <c r="O9" s="395"/>
      <c r="P9" s="395"/>
      <c r="Q9" s="395"/>
      <c r="R9" s="178">
        <v>0.04</v>
      </c>
      <c r="S9" s="167" t="s">
        <v>91</v>
      </c>
      <c r="T9" s="168">
        <f>X2*R9</f>
        <v>4</v>
      </c>
      <c r="U9" s="180">
        <f>(X2*R9)/AA9</f>
        <v>4</v>
      </c>
      <c r="V9" s="170" t="s">
        <v>91</v>
      </c>
      <c r="W9" s="171">
        <v>4.11</v>
      </c>
      <c r="X9" s="168">
        <f t="shared" si="1"/>
        <v>4</v>
      </c>
      <c r="Y9" s="168"/>
      <c r="Z9" s="173">
        <f t="shared" si="2"/>
        <v>16.44</v>
      </c>
      <c r="AA9" s="179">
        <v>1</v>
      </c>
      <c r="AB9" s="175">
        <f>Z9/X2</f>
        <v>0.16440000000000002</v>
      </c>
      <c r="AC9" s="182">
        <f>Z9</f>
        <v>16.44</v>
      </c>
      <c r="AD9" s="177"/>
      <c r="AE9" s="177"/>
      <c r="AF9" s="177"/>
    </row>
    <row r="10" spans="1:32" ht="18.75" customHeight="1">
      <c r="A10" s="351" t="s">
        <v>369</v>
      </c>
      <c r="B10" s="352"/>
      <c r="C10" s="352"/>
      <c r="D10" s="353"/>
      <c r="E10" s="356" t="s">
        <v>370</v>
      </c>
      <c r="F10" s="355"/>
      <c r="G10" s="98">
        <v>2</v>
      </c>
      <c r="H10" s="352" t="s">
        <v>371</v>
      </c>
      <c r="I10" s="352"/>
      <c r="J10" s="352"/>
      <c r="K10" s="352"/>
      <c r="L10" s="352"/>
      <c r="M10" s="355"/>
      <c r="N10" s="394" t="str">
        <f t="shared" si="0"/>
        <v>Ground White Pepper</v>
      </c>
      <c r="O10" s="395"/>
      <c r="P10" s="395"/>
      <c r="Q10" s="395"/>
      <c r="R10" s="183">
        <v>0.06</v>
      </c>
      <c r="S10" s="167" t="s">
        <v>258</v>
      </c>
      <c r="T10" s="168">
        <f>X2*R10</f>
        <v>6</v>
      </c>
      <c r="U10" s="180">
        <f>(X2*R10)/AA10</f>
        <v>6</v>
      </c>
      <c r="V10" s="170" t="s">
        <v>258</v>
      </c>
      <c r="W10" s="171">
        <v>0.18</v>
      </c>
      <c r="X10" s="181">
        <f t="shared" si="1"/>
        <v>6</v>
      </c>
      <c r="Y10" s="181"/>
      <c r="Z10" s="173">
        <f t="shared" si="2"/>
        <v>1.08</v>
      </c>
      <c r="AA10" s="179">
        <v>1</v>
      </c>
      <c r="AB10" s="175">
        <f>Z10/X2</f>
        <v>0.0108</v>
      </c>
      <c r="AC10" s="182">
        <f>Z10</f>
        <v>1.08</v>
      </c>
      <c r="AD10" s="177"/>
      <c r="AE10" s="177"/>
      <c r="AF10" s="177"/>
    </row>
    <row r="11" spans="1:32" ht="18.75" customHeight="1">
      <c r="A11" s="351"/>
      <c r="B11" s="359"/>
      <c r="C11" s="359"/>
      <c r="D11" s="355"/>
      <c r="E11" s="356"/>
      <c r="F11" s="355"/>
      <c r="G11" s="98"/>
      <c r="H11" s="352" t="s">
        <v>372</v>
      </c>
      <c r="I11" s="352"/>
      <c r="J11" s="352"/>
      <c r="K11" s="352"/>
      <c r="L11" s="352"/>
      <c r="M11" s="355"/>
      <c r="N11" s="393">
        <f t="shared" si="0"/>
        <v>0</v>
      </c>
      <c r="O11" s="359"/>
      <c r="P11" s="359"/>
      <c r="Q11" s="359"/>
      <c r="R11" s="178"/>
      <c r="S11" s="167"/>
      <c r="T11" s="168">
        <f>X2*R11</f>
        <v>0</v>
      </c>
      <c r="U11" s="184">
        <f>(X2*R11)/AA11</f>
        <v>0</v>
      </c>
      <c r="V11" s="170"/>
      <c r="W11" s="171">
        <v>0</v>
      </c>
      <c r="X11" s="181">
        <f t="shared" si="1"/>
        <v>0</v>
      </c>
      <c r="Y11" s="181"/>
      <c r="Z11" s="173">
        <f t="shared" si="2"/>
        <v>0</v>
      </c>
      <c r="AA11" s="179">
        <v>1</v>
      </c>
      <c r="AB11" s="175">
        <f>Z11/X2</f>
        <v>0</v>
      </c>
      <c r="AC11" s="176">
        <f>ROUND(U11*AB11,5)</f>
        <v>0</v>
      </c>
      <c r="AD11" s="177"/>
      <c r="AE11" s="177"/>
      <c r="AF11" s="177"/>
    </row>
    <row r="12" spans="1:32" ht="18.75" customHeight="1">
      <c r="A12" s="351"/>
      <c r="B12" s="352"/>
      <c r="C12" s="352"/>
      <c r="D12" s="353"/>
      <c r="E12" s="356"/>
      <c r="F12" s="355"/>
      <c r="G12" s="98"/>
      <c r="H12" s="352"/>
      <c r="I12" s="352"/>
      <c r="J12" s="352"/>
      <c r="K12" s="352"/>
      <c r="L12" s="352"/>
      <c r="M12" s="355"/>
      <c r="N12" s="351">
        <f>A12</f>
        <v>0</v>
      </c>
      <c r="O12" s="357"/>
      <c r="P12" s="357"/>
      <c r="Q12" s="357"/>
      <c r="R12" s="178"/>
      <c r="S12" s="167"/>
      <c r="T12" s="168"/>
      <c r="U12" s="180"/>
      <c r="V12" s="170"/>
      <c r="W12" s="171"/>
      <c r="X12" s="181"/>
      <c r="Y12" s="181"/>
      <c r="Z12" s="173"/>
      <c r="AA12" s="179"/>
      <c r="AB12" s="175"/>
      <c r="AC12" s="182"/>
      <c r="AD12" s="177"/>
      <c r="AE12" s="177"/>
      <c r="AF12" s="177"/>
    </row>
    <row r="13" spans="1:32" ht="18.75" customHeight="1">
      <c r="A13" s="351"/>
      <c r="B13" s="352"/>
      <c r="C13" s="352"/>
      <c r="D13" s="353"/>
      <c r="E13" s="354"/>
      <c r="F13" s="355"/>
      <c r="G13" s="98"/>
      <c r="H13" s="352"/>
      <c r="I13" s="352"/>
      <c r="J13" s="352"/>
      <c r="K13" s="352"/>
      <c r="L13" s="352"/>
      <c r="M13" s="355"/>
      <c r="N13" s="394">
        <f t="shared" si="0"/>
        <v>0</v>
      </c>
      <c r="O13" s="395"/>
      <c r="P13" s="395"/>
      <c r="Q13" s="395"/>
      <c r="R13" s="178"/>
      <c r="S13" s="167"/>
      <c r="T13" s="168"/>
      <c r="U13" s="180"/>
      <c r="V13" s="170"/>
      <c r="W13" s="171"/>
      <c r="X13" s="181"/>
      <c r="Y13" s="181"/>
      <c r="Z13" s="173"/>
      <c r="AA13" s="179"/>
      <c r="AB13" s="175"/>
      <c r="AC13" s="182"/>
      <c r="AD13" s="177"/>
      <c r="AE13" s="177"/>
      <c r="AF13" s="177"/>
    </row>
    <row r="14" spans="1:32" ht="18.75" customHeight="1">
      <c r="A14" s="351"/>
      <c r="B14" s="352"/>
      <c r="C14" s="352"/>
      <c r="D14" s="353"/>
      <c r="E14" s="354"/>
      <c r="F14" s="355"/>
      <c r="G14" s="98"/>
      <c r="H14" s="352"/>
      <c r="I14" s="352"/>
      <c r="J14" s="352"/>
      <c r="K14" s="352"/>
      <c r="L14" s="352"/>
      <c r="M14" s="355"/>
      <c r="N14" s="394">
        <f t="shared" si="0"/>
        <v>0</v>
      </c>
      <c r="O14" s="395"/>
      <c r="P14" s="395"/>
      <c r="Q14" s="395"/>
      <c r="R14" s="178"/>
      <c r="S14" s="167"/>
      <c r="T14" s="168"/>
      <c r="U14" s="180"/>
      <c r="V14" s="170"/>
      <c r="W14" s="171"/>
      <c r="X14" s="168"/>
      <c r="Y14" s="168"/>
      <c r="Z14" s="173"/>
      <c r="AA14" s="179"/>
      <c r="AB14" s="175"/>
      <c r="AC14" s="182"/>
      <c r="AD14" s="177"/>
      <c r="AE14" s="177"/>
      <c r="AF14" s="177"/>
    </row>
    <row r="15" spans="1:32" ht="18.75" customHeight="1">
      <c r="A15" s="351" t="s">
        <v>373</v>
      </c>
      <c r="B15" s="352"/>
      <c r="C15" s="352"/>
      <c r="D15" s="353"/>
      <c r="E15" s="354"/>
      <c r="F15" s="355"/>
      <c r="G15" s="98"/>
      <c r="H15" s="352"/>
      <c r="I15" s="352"/>
      <c r="J15" s="352"/>
      <c r="K15" s="352"/>
      <c r="L15" s="352"/>
      <c r="M15" s="355"/>
      <c r="N15" s="394" t="str">
        <f t="shared" si="0"/>
        <v>1 tbsp = 3 tsp</v>
      </c>
      <c r="O15" s="395"/>
      <c r="P15" s="395"/>
      <c r="Q15" s="395"/>
      <c r="R15" s="178"/>
      <c r="S15" s="167"/>
      <c r="T15" s="168"/>
      <c r="U15" s="184"/>
      <c r="V15" s="170"/>
      <c r="W15" s="171"/>
      <c r="X15" s="168"/>
      <c r="Y15" s="168"/>
      <c r="Z15" s="173"/>
      <c r="AA15" s="179"/>
      <c r="AB15" s="175"/>
      <c r="AC15" s="182"/>
      <c r="AD15" s="177"/>
      <c r="AE15" s="177"/>
      <c r="AF15" s="177"/>
    </row>
    <row r="16" spans="1:32" ht="18.75" customHeight="1">
      <c r="A16" s="351"/>
      <c r="B16" s="352"/>
      <c r="C16" s="352"/>
      <c r="D16" s="353"/>
      <c r="E16" s="354"/>
      <c r="F16" s="355"/>
      <c r="G16" s="98"/>
      <c r="H16" s="352"/>
      <c r="I16" s="352"/>
      <c r="J16" s="352"/>
      <c r="K16" s="352"/>
      <c r="L16" s="352"/>
      <c r="M16" s="355"/>
      <c r="N16" s="394">
        <f t="shared" si="0"/>
        <v>0</v>
      </c>
      <c r="O16" s="395"/>
      <c r="P16" s="395"/>
      <c r="Q16" s="395"/>
      <c r="R16" s="178"/>
      <c r="S16" s="167"/>
      <c r="T16" s="168"/>
      <c r="U16" s="184"/>
      <c r="V16" s="170"/>
      <c r="W16" s="171"/>
      <c r="X16" s="168"/>
      <c r="Y16" s="168"/>
      <c r="Z16" s="173"/>
      <c r="AA16" s="179"/>
      <c r="AB16" s="175"/>
      <c r="AC16" s="182"/>
      <c r="AD16" s="177"/>
      <c r="AE16" s="177"/>
      <c r="AF16" s="177"/>
    </row>
    <row r="17" spans="1:32" ht="18.75" customHeight="1">
      <c r="A17" s="351"/>
      <c r="B17" s="352"/>
      <c r="C17" s="352"/>
      <c r="D17" s="353"/>
      <c r="E17" s="354"/>
      <c r="F17" s="355"/>
      <c r="G17" s="98"/>
      <c r="H17" s="352"/>
      <c r="I17" s="352"/>
      <c r="J17" s="352"/>
      <c r="K17" s="352"/>
      <c r="L17" s="352"/>
      <c r="M17" s="355"/>
      <c r="N17" s="394">
        <f t="shared" si="0"/>
        <v>0</v>
      </c>
      <c r="O17" s="395"/>
      <c r="P17" s="395"/>
      <c r="Q17" s="395"/>
      <c r="R17" s="185"/>
      <c r="S17" s="167"/>
      <c r="T17" s="168"/>
      <c r="U17" s="184"/>
      <c r="V17" s="170"/>
      <c r="W17" s="171"/>
      <c r="X17" s="168"/>
      <c r="Y17" s="168"/>
      <c r="Z17" s="173"/>
      <c r="AA17" s="179"/>
      <c r="AB17" s="175"/>
      <c r="AC17" s="182"/>
      <c r="AD17" s="177"/>
      <c r="AE17" s="177"/>
      <c r="AF17" s="177"/>
    </row>
    <row r="18" spans="1:32" ht="18.75" customHeight="1">
      <c r="A18" s="351"/>
      <c r="B18" s="352"/>
      <c r="C18" s="352"/>
      <c r="D18" s="353"/>
      <c r="E18" s="354"/>
      <c r="F18" s="355"/>
      <c r="G18" s="98"/>
      <c r="H18" s="352"/>
      <c r="I18" s="352"/>
      <c r="J18" s="352"/>
      <c r="K18" s="352"/>
      <c r="L18" s="352"/>
      <c r="M18" s="355"/>
      <c r="N18" s="394">
        <f t="shared" si="0"/>
        <v>0</v>
      </c>
      <c r="O18" s="395"/>
      <c r="P18" s="395"/>
      <c r="Q18" s="395"/>
      <c r="R18" s="185"/>
      <c r="S18" s="167"/>
      <c r="T18" s="168"/>
      <c r="U18" s="184"/>
      <c r="V18" s="170"/>
      <c r="W18" s="171"/>
      <c r="X18" s="168"/>
      <c r="Y18" s="168"/>
      <c r="Z18" s="173"/>
      <c r="AA18" s="179"/>
      <c r="AB18" s="175"/>
      <c r="AC18" s="182"/>
      <c r="AD18" s="177"/>
      <c r="AE18" s="177"/>
      <c r="AF18" s="177"/>
    </row>
    <row r="19" spans="1:32" ht="18.75" customHeight="1">
      <c r="A19" s="351"/>
      <c r="B19" s="352"/>
      <c r="C19" s="352"/>
      <c r="D19" s="353"/>
      <c r="E19" s="354"/>
      <c r="F19" s="355"/>
      <c r="G19" s="98"/>
      <c r="H19" s="352"/>
      <c r="I19" s="352"/>
      <c r="J19" s="352"/>
      <c r="K19" s="352"/>
      <c r="L19" s="352"/>
      <c r="M19" s="355"/>
      <c r="N19" s="394">
        <f t="shared" si="0"/>
        <v>0</v>
      </c>
      <c r="O19" s="395"/>
      <c r="P19" s="395"/>
      <c r="Q19" s="395"/>
      <c r="R19" s="185"/>
      <c r="S19" s="167"/>
      <c r="T19" s="168"/>
      <c r="U19" s="184"/>
      <c r="V19" s="170"/>
      <c r="W19" s="171"/>
      <c r="X19" s="168"/>
      <c r="Y19" s="168"/>
      <c r="Z19" s="173"/>
      <c r="AA19" s="179"/>
      <c r="AB19" s="175"/>
      <c r="AC19" s="182"/>
      <c r="AD19" s="177"/>
      <c r="AE19" s="177"/>
      <c r="AF19" s="177"/>
    </row>
    <row r="20" spans="1:32" ht="18.75" customHeight="1">
      <c r="A20" s="351"/>
      <c r="B20" s="352"/>
      <c r="C20" s="352"/>
      <c r="D20" s="353"/>
      <c r="E20" s="354"/>
      <c r="F20" s="355"/>
      <c r="G20" s="98"/>
      <c r="H20" s="352"/>
      <c r="I20" s="352"/>
      <c r="J20" s="352"/>
      <c r="K20" s="352"/>
      <c r="L20" s="352"/>
      <c r="M20" s="355"/>
      <c r="N20" s="394"/>
      <c r="O20" s="395"/>
      <c r="P20" s="395"/>
      <c r="Q20" s="395"/>
      <c r="R20" s="185"/>
      <c r="S20" s="167"/>
      <c r="T20" s="168"/>
      <c r="U20" s="184"/>
      <c r="V20" s="170"/>
      <c r="W20" s="171"/>
      <c r="X20" s="168"/>
      <c r="Y20" s="168"/>
      <c r="Z20" s="186"/>
      <c r="AA20" s="179"/>
      <c r="AB20" s="175"/>
      <c r="AC20" s="182"/>
      <c r="AD20" s="177"/>
      <c r="AE20" s="177"/>
      <c r="AF20" s="177"/>
    </row>
    <row r="21" spans="1:32" ht="18.75" customHeight="1" thickBot="1">
      <c r="A21" s="414"/>
      <c r="B21" s="402"/>
      <c r="C21" s="402"/>
      <c r="D21" s="415"/>
      <c r="E21" s="354"/>
      <c r="F21" s="355"/>
      <c r="G21" s="187"/>
      <c r="H21" s="402"/>
      <c r="I21" s="402"/>
      <c r="J21" s="402"/>
      <c r="K21" s="402"/>
      <c r="L21" s="402"/>
      <c r="M21" s="403"/>
      <c r="N21" s="394"/>
      <c r="O21" s="395"/>
      <c r="P21" s="395"/>
      <c r="Q21" s="395"/>
      <c r="R21" s="185"/>
      <c r="S21" s="167"/>
      <c r="T21" s="168"/>
      <c r="U21" s="184"/>
      <c r="V21" s="170"/>
      <c r="W21" s="171"/>
      <c r="X21" s="168"/>
      <c r="Y21" s="168"/>
      <c r="Z21" s="186"/>
      <c r="AA21" s="179"/>
      <c r="AB21" s="175"/>
      <c r="AC21" s="182"/>
      <c r="AD21" s="177"/>
      <c r="AE21" s="177"/>
      <c r="AF21" s="177"/>
    </row>
    <row r="22" spans="1:32" ht="25.5" customHeight="1" thickBot="1">
      <c r="A22" s="188"/>
      <c r="B22" s="217"/>
      <c r="C22" s="217"/>
      <c r="D22" s="217"/>
      <c r="E22" s="217"/>
      <c r="F22" s="217"/>
      <c r="G22" s="217"/>
      <c r="H22" s="217"/>
      <c r="I22" s="217"/>
      <c r="J22" s="217"/>
      <c r="K22" s="218"/>
      <c r="L22" s="131"/>
      <c r="M22" s="131"/>
      <c r="N22" s="416" t="s">
        <v>47</v>
      </c>
      <c r="O22" s="417"/>
      <c r="P22" s="417"/>
      <c r="Q22" s="418"/>
      <c r="R22" s="419" t="s">
        <v>7</v>
      </c>
      <c r="S22" s="418"/>
      <c r="T22" s="418"/>
      <c r="U22" s="418"/>
      <c r="V22" s="418"/>
      <c r="W22" s="418"/>
      <c r="X22" s="418"/>
      <c r="Y22" s="418"/>
      <c r="Z22" s="418"/>
      <c r="AA22" s="418"/>
      <c r="AB22" s="418"/>
      <c r="AC22" s="122">
        <f>ROUNDUP(SUM(AC6:AC21),5)</f>
        <v>46.43</v>
      </c>
      <c r="AD22" s="177"/>
      <c r="AE22" s="177"/>
      <c r="AF22" s="177"/>
    </row>
    <row r="23" spans="1:32" ht="20.25" customHeight="1">
      <c r="A23" s="398" t="s">
        <v>45</v>
      </c>
      <c r="B23" s="399"/>
      <c r="C23" s="399"/>
      <c r="D23" s="399"/>
      <c r="E23" s="399"/>
      <c r="F23" s="399"/>
      <c r="G23" s="399"/>
      <c r="H23" s="399"/>
      <c r="I23" s="399"/>
      <c r="J23" s="399"/>
      <c r="K23" s="400"/>
      <c r="L23" s="189"/>
      <c r="M23" s="189"/>
      <c r="N23" s="411"/>
      <c r="O23" s="412"/>
      <c r="P23" s="412"/>
      <c r="Q23" s="412"/>
      <c r="R23" s="190"/>
      <c r="S23" s="190"/>
      <c r="T23" s="190"/>
      <c r="U23" s="190"/>
      <c r="V23" s="190"/>
      <c r="W23" s="112" t="s">
        <v>9</v>
      </c>
      <c r="X23" s="112"/>
      <c r="Y23" s="112"/>
      <c r="Z23" s="112"/>
      <c r="AA23" s="112"/>
      <c r="AB23" s="112"/>
      <c r="AC23" s="125">
        <f>ROUND(AC22*10/100,5)</f>
        <v>4.643</v>
      </c>
      <c r="AD23" s="177"/>
      <c r="AE23" s="177"/>
      <c r="AF23" s="177"/>
    </row>
    <row r="24" spans="1:32" ht="22.5" customHeight="1" thickBot="1">
      <c r="A24" s="329" t="s">
        <v>42</v>
      </c>
      <c r="B24" s="404"/>
      <c r="C24" s="404"/>
      <c r="D24" s="404"/>
      <c r="E24" s="404"/>
      <c r="F24" s="219"/>
      <c r="G24" s="331" t="s">
        <v>46</v>
      </c>
      <c r="H24" s="331"/>
      <c r="I24" s="331" t="s">
        <v>374</v>
      </c>
      <c r="J24" s="404"/>
      <c r="K24" s="405"/>
      <c r="L24" s="219"/>
      <c r="M24" s="219"/>
      <c r="N24" s="145"/>
      <c r="O24" s="191"/>
      <c r="P24" s="410"/>
      <c r="Q24" s="410"/>
      <c r="R24" s="192"/>
      <c r="S24" s="192"/>
      <c r="T24" s="192"/>
      <c r="U24" s="192"/>
      <c r="V24" s="192"/>
      <c r="W24" s="93" t="s">
        <v>6</v>
      </c>
      <c r="X24" s="93"/>
      <c r="Y24" s="93"/>
      <c r="Z24" s="93"/>
      <c r="AA24" s="93"/>
      <c r="AB24" s="93"/>
      <c r="AC24" s="130">
        <f>AC22+AC23</f>
        <v>51.073</v>
      </c>
      <c r="AD24" s="177"/>
      <c r="AE24" s="177"/>
      <c r="AF24" s="177"/>
    </row>
    <row r="25" spans="18:32" ht="7.5" customHeight="1" thickBot="1">
      <c r="R25" s="319"/>
      <c r="S25" s="319"/>
      <c r="T25" s="214"/>
      <c r="U25" s="214"/>
      <c r="V25" s="214"/>
      <c r="W25" s="214"/>
      <c r="X25" s="214"/>
      <c r="Y25" s="214"/>
      <c r="Z25" s="214"/>
      <c r="AA25" s="88"/>
      <c r="AB25" s="88"/>
      <c r="AC25" s="88"/>
      <c r="AD25" s="151"/>
      <c r="AE25" s="151"/>
      <c r="AF25" s="151"/>
    </row>
    <row r="26" spans="1:32" ht="20.25" customHeight="1">
      <c r="A26" s="213" t="s">
        <v>35</v>
      </c>
      <c r="B26" s="313" t="s">
        <v>36</v>
      </c>
      <c r="C26" s="313"/>
      <c r="D26" s="65" t="s">
        <v>37</v>
      </c>
      <c r="E26" s="65" t="s">
        <v>38</v>
      </c>
      <c r="F26" s="65" t="s">
        <v>39</v>
      </c>
      <c r="G26" s="313" t="s">
        <v>40</v>
      </c>
      <c r="H26" s="313"/>
      <c r="I26" s="313" t="s">
        <v>41</v>
      </c>
      <c r="J26" s="313"/>
      <c r="K26" s="313" t="s">
        <v>52</v>
      </c>
      <c r="L26" s="313"/>
      <c r="M26" s="213" t="s">
        <v>125</v>
      </c>
      <c r="N26" s="413" t="s">
        <v>5</v>
      </c>
      <c r="O26" s="322"/>
      <c r="P26" s="322"/>
      <c r="Q26" s="131"/>
      <c r="R26" s="322"/>
      <c r="S26" s="323"/>
      <c r="T26" s="215"/>
      <c r="U26" s="215"/>
      <c r="V26" s="215"/>
      <c r="W26" s="311" t="s">
        <v>122</v>
      </c>
      <c r="X26" s="312"/>
      <c r="Y26" s="312"/>
      <c r="Z26" s="312"/>
      <c r="AA26" s="312"/>
      <c r="AB26" s="222"/>
      <c r="AC26" s="195">
        <f>AC24/X2</f>
        <v>0.51073</v>
      </c>
      <c r="AD26" s="193"/>
      <c r="AE26" s="193"/>
      <c r="AF26" s="193"/>
    </row>
    <row r="27" spans="1:32" ht="37.5" customHeight="1">
      <c r="A27" s="213"/>
      <c r="B27" s="313"/>
      <c r="C27" s="313"/>
      <c r="D27" s="65"/>
      <c r="E27" s="65"/>
      <c r="F27" s="65"/>
      <c r="G27" s="313"/>
      <c r="H27" s="313"/>
      <c r="I27" s="313"/>
      <c r="J27" s="313"/>
      <c r="K27" s="313" t="s">
        <v>330</v>
      </c>
      <c r="L27" s="313"/>
      <c r="M27" s="148">
        <f ca="1">NOW()</f>
        <v>41121.30702407407</v>
      </c>
      <c r="N27" s="98" t="s">
        <v>19</v>
      </c>
      <c r="O27" s="94" t="s">
        <v>20</v>
      </c>
      <c r="P27" s="94" t="s">
        <v>21</v>
      </c>
      <c r="Q27" s="94" t="s">
        <v>22</v>
      </c>
      <c r="R27" s="406" t="s">
        <v>8</v>
      </c>
      <c r="S27" s="407"/>
      <c r="T27" s="220"/>
      <c r="U27" s="220"/>
      <c r="V27" s="220"/>
      <c r="W27" s="150"/>
      <c r="X27" s="221" t="s">
        <v>123</v>
      </c>
      <c r="Y27" s="221"/>
      <c r="Z27" s="221"/>
      <c r="AA27" s="221" t="s">
        <v>23</v>
      </c>
      <c r="AB27" s="408" t="s">
        <v>24</v>
      </c>
      <c r="AC27" s="409"/>
      <c r="AD27" s="193"/>
      <c r="AE27" s="193"/>
      <c r="AF27" s="193"/>
    </row>
    <row r="28" spans="14:29" ht="19.5" customHeight="1" thickBot="1">
      <c r="N28" s="139">
        <f>X2</f>
        <v>100</v>
      </c>
      <c r="O28" s="140"/>
      <c r="P28" s="141">
        <f>AC24</f>
        <v>51.073</v>
      </c>
      <c r="Q28" s="142">
        <v>0</v>
      </c>
      <c r="R28" s="307">
        <f>P28+Q28</f>
        <v>51.073</v>
      </c>
      <c r="S28" s="308"/>
      <c r="T28" s="143"/>
      <c r="U28" s="144"/>
      <c r="V28" s="144"/>
      <c r="W28" s="145"/>
      <c r="X28" s="146">
        <f>AC26/AA28</f>
        <v>1.7024333333333335</v>
      </c>
      <c r="Y28" s="146"/>
      <c r="Z28" s="146"/>
      <c r="AA28" s="147">
        <v>0.3</v>
      </c>
      <c r="AB28" s="309">
        <f ca="1">NOW()</f>
        <v>41121.30702407407</v>
      </c>
      <c r="AC28" s="310"/>
    </row>
  </sheetData>
  <sheetProtection/>
  <mergeCells count="101">
    <mergeCell ref="A1:K1"/>
    <mergeCell ref="N1:AC1"/>
    <mergeCell ref="A2:B2"/>
    <mergeCell ref="C2:G2"/>
    <mergeCell ref="N2:O2"/>
    <mergeCell ref="P2:T2"/>
    <mergeCell ref="B3:G4"/>
    <mergeCell ref="P3:V4"/>
    <mergeCell ref="A5:D5"/>
    <mergeCell ref="E5:F5"/>
    <mergeCell ref="G5:M5"/>
    <mergeCell ref="N5:Q5"/>
    <mergeCell ref="X5:Y5"/>
    <mergeCell ref="A6:D6"/>
    <mergeCell ref="E6:F6"/>
    <mergeCell ref="H6:M6"/>
    <mergeCell ref="N6:Q6"/>
    <mergeCell ref="A7:D7"/>
    <mergeCell ref="E7:F7"/>
    <mergeCell ref="H7:M7"/>
    <mergeCell ref="N7:Q7"/>
    <mergeCell ref="A8:D8"/>
    <mergeCell ref="E8:F8"/>
    <mergeCell ref="H8:M8"/>
    <mergeCell ref="N8:Q8"/>
    <mergeCell ref="A9:D9"/>
    <mergeCell ref="E9:F9"/>
    <mergeCell ref="H9:M9"/>
    <mergeCell ref="N9:Q9"/>
    <mergeCell ref="A10:D10"/>
    <mergeCell ref="E10:F10"/>
    <mergeCell ref="H10:M10"/>
    <mergeCell ref="N10:Q10"/>
    <mergeCell ref="A11:D11"/>
    <mergeCell ref="E11:F11"/>
    <mergeCell ref="H11:M11"/>
    <mergeCell ref="N11:Q11"/>
    <mergeCell ref="A12:D12"/>
    <mergeCell ref="E12:F12"/>
    <mergeCell ref="H12:M12"/>
    <mergeCell ref="N12:Q12"/>
    <mergeCell ref="A13:D13"/>
    <mergeCell ref="E13:F13"/>
    <mergeCell ref="H13:M13"/>
    <mergeCell ref="N13:Q13"/>
    <mergeCell ref="A14:D14"/>
    <mergeCell ref="E14:F14"/>
    <mergeCell ref="H14:M14"/>
    <mergeCell ref="N14:Q14"/>
    <mergeCell ref="A15:D15"/>
    <mergeCell ref="E15:F15"/>
    <mergeCell ref="H15:M15"/>
    <mergeCell ref="N15:Q15"/>
    <mergeCell ref="A16:D16"/>
    <mergeCell ref="E16:F16"/>
    <mergeCell ref="H16:M16"/>
    <mergeCell ref="N16:Q16"/>
    <mergeCell ref="A17:D17"/>
    <mergeCell ref="E17:F17"/>
    <mergeCell ref="H17:M17"/>
    <mergeCell ref="N17:Q17"/>
    <mergeCell ref="A18:D18"/>
    <mergeCell ref="E18:F18"/>
    <mergeCell ref="H18:M18"/>
    <mergeCell ref="N18:Q18"/>
    <mergeCell ref="A19:D19"/>
    <mergeCell ref="E19:F19"/>
    <mergeCell ref="H19:M19"/>
    <mergeCell ref="N19:Q19"/>
    <mergeCell ref="A20:D20"/>
    <mergeCell ref="E20:F20"/>
    <mergeCell ref="H20:M20"/>
    <mergeCell ref="N20:Q20"/>
    <mergeCell ref="A21:D21"/>
    <mergeCell ref="E21:F21"/>
    <mergeCell ref="H21:M21"/>
    <mergeCell ref="N21:Q21"/>
    <mergeCell ref="N22:Q22"/>
    <mergeCell ref="R22:AB22"/>
    <mergeCell ref="A23:K23"/>
    <mergeCell ref="N23:Q23"/>
    <mergeCell ref="A24:E24"/>
    <mergeCell ref="G24:H24"/>
    <mergeCell ref="I24:K24"/>
    <mergeCell ref="P24:Q24"/>
    <mergeCell ref="R25:S25"/>
    <mergeCell ref="B26:C26"/>
    <mergeCell ref="G26:H26"/>
    <mergeCell ref="I26:J26"/>
    <mergeCell ref="K26:L26"/>
    <mergeCell ref="N26:P26"/>
    <mergeCell ref="R26:S26"/>
    <mergeCell ref="AB27:AC27"/>
    <mergeCell ref="R28:S28"/>
    <mergeCell ref="AB28:AC28"/>
    <mergeCell ref="W26:AA26"/>
    <mergeCell ref="B27:C27"/>
    <mergeCell ref="G27:H27"/>
    <mergeCell ref="I27:J27"/>
    <mergeCell ref="K27:L27"/>
    <mergeCell ref="R27:S27"/>
  </mergeCells>
  <hyperlinks>
    <hyperlink ref="M1" location="LIST!A1" display="BACK TO MENU LIST"/>
  </hyperlinks>
  <printOptions/>
  <pageMargins left="0.7" right="0.45" top="0.75" bottom="0.5" header="0.3" footer="0.3"/>
  <pageSetup horizontalDpi="600" verticalDpi="600" orientation="landscape" scale="84" r:id="rId1"/>
  <colBreaks count="1" manualBreakCount="1">
    <brk id="13" max="65535" man="1"/>
  </colBreaks>
</worksheet>
</file>

<file path=xl/worksheets/sheet18.xml><?xml version="1.0" encoding="utf-8"?>
<worksheet xmlns="http://schemas.openxmlformats.org/spreadsheetml/2006/main" xmlns:r="http://schemas.openxmlformats.org/officeDocument/2006/relationships">
  <dimension ref="A1:AH28"/>
  <sheetViews>
    <sheetView zoomScalePageLayoutView="0" workbookViewId="0" topLeftCell="I1">
      <selection activeCell="K35" sqref="K35"/>
    </sheetView>
  </sheetViews>
  <sheetFormatPr defaultColWidth="9.140625" defaultRowHeight="12.75"/>
  <cols>
    <col min="1" max="1" width="9.8515625" style="87" customWidth="1"/>
    <col min="2" max="3" width="9.140625" style="87" customWidth="1"/>
    <col min="4" max="4" width="9.8515625" style="87" customWidth="1"/>
    <col min="5" max="5" width="9.140625" style="87" customWidth="1"/>
    <col min="6" max="6" width="14.421875" style="87" customWidth="1"/>
    <col min="7" max="7" width="4.8515625" style="87" customWidth="1"/>
    <col min="8" max="8" width="8.57421875" style="87" customWidth="1"/>
    <col min="9" max="9" width="9.8515625" style="87" customWidth="1"/>
    <col min="10" max="10" width="8.57421875" style="87" customWidth="1"/>
    <col min="11" max="12" width="13.7109375" style="87" customWidth="1"/>
    <col min="13" max="13" width="28.28125" style="87" customWidth="1"/>
    <col min="14" max="16" width="9.140625" style="87" customWidth="1"/>
    <col min="17" max="17" width="6.140625" style="87" customWidth="1"/>
    <col min="18" max="18" width="8.57421875" style="87" customWidth="1"/>
    <col min="19" max="19" width="7.7109375" style="87" customWidth="1"/>
    <col min="20" max="20" width="10.421875" style="87" customWidth="1"/>
    <col min="21" max="22" width="8.8515625" style="87" customWidth="1"/>
    <col min="23" max="23" width="9.8515625" style="87" customWidth="1"/>
    <col min="24" max="24" width="12.28125" style="87" customWidth="1"/>
    <col min="25" max="25" width="5.00390625" style="87" customWidth="1"/>
    <col min="26" max="26" width="10.28125" style="87" customWidth="1"/>
    <col min="27" max="27" width="8.140625" style="87" customWidth="1"/>
    <col min="28" max="28" width="8.57421875" style="87" customWidth="1"/>
    <col min="29" max="29" width="11.57421875" style="87" customWidth="1"/>
    <col min="30" max="32" width="9.00390625" style="87" customWidth="1"/>
    <col min="33" max="16384" width="9.140625" style="87" customWidth="1"/>
  </cols>
  <sheetData>
    <row r="1" spans="1:34" ht="21">
      <c r="A1" s="424" t="s">
        <v>43</v>
      </c>
      <c r="B1" s="424"/>
      <c r="C1" s="424"/>
      <c r="D1" s="424"/>
      <c r="E1" s="424"/>
      <c r="F1" s="424"/>
      <c r="G1" s="424"/>
      <c r="H1" s="424"/>
      <c r="I1" s="424"/>
      <c r="J1" s="424"/>
      <c r="K1" s="424"/>
      <c r="L1" s="81"/>
      <c r="M1" s="251" t="s">
        <v>629</v>
      </c>
      <c r="N1" s="387" t="s">
        <v>56</v>
      </c>
      <c r="O1" s="388"/>
      <c r="P1" s="388"/>
      <c r="Q1" s="388"/>
      <c r="R1" s="388"/>
      <c r="S1" s="388"/>
      <c r="T1" s="388"/>
      <c r="U1" s="388"/>
      <c r="V1" s="388"/>
      <c r="W1" s="388"/>
      <c r="X1" s="388"/>
      <c r="Y1" s="388"/>
      <c r="Z1" s="388"/>
      <c r="AA1" s="388"/>
      <c r="AB1" s="388"/>
      <c r="AC1" s="388"/>
      <c r="AD1" s="214"/>
      <c r="AE1" s="214"/>
      <c r="AF1" s="214"/>
      <c r="AG1" s="151"/>
      <c r="AH1" s="151"/>
    </row>
    <row r="2" spans="1:34" ht="47.25" customHeight="1" thickBot="1">
      <c r="A2" s="370" t="s">
        <v>44</v>
      </c>
      <c r="B2" s="370"/>
      <c r="C2" s="389" t="s">
        <v>375</v>
      </c>
      <c r="D2" s="389"/>
      <c r="E2" s="389"/>
      <c r="F2" s="389"/>
      <c r="G2" s="389"/>
      <c r="H2" s="88" t="s">
        <v>55</v>
      </c>
      <c r="I2" s="89">
        <v>100</v>
      </c>
      <c r="J2" s="88" t="s">
        <v>48</v>
      </c>
      <c r="K2" s="152">
        <v>3</v>
      </c>
      <c r="L2" s="90" t="s">
        <v>85</v>
      </c>
      <c r="M2" s="91"/>
      <c r="N2" s="390" t="s">
        <v>17</v>
      </c>
      <c r="O2" s="390"/>
      <c r="P2" s="391" t="str">
        <f>C2</f>
        <v>Grilled Vegetables</v>
      </c>
      <c r="Q2" s="391"/>
      <c r="R2" s="391"/>
      <c r="S2" s="391"/>
      <c r="T2" s="392"/>
      <c r="U2" s="149"/>
      <c r="V2" s="149"/>
      <c r="W2" s="88" t="s">
        <v>55</v>
      </c>
      <c r="X2" s="93">
        <f>I2</f>
        <v>100</v>
      </c>
      <c r="Y2" s="112"/>
      <c r="Z2" s="94" t="s">
        <v>53</v>
      </c>
      <c r="AA2" s="95">
        <f>K2</f>
        <v>3</v>
      </c>
      <c r="AB2" s="159" t="s">
        <v>85</v>
      </c>
      <c r="AC2" s="155"/>
      <c r="AD2" s="156"/>
      <c r="AE2" s="156"/>
      <c r="AF2" s="156"/>
      <c r="AG2" s="155"/>
      <c r="AH2" s="155"/>
    </row>
    <row r="3" spans="1:34" ht="19.5" customHeight="1">
      <c r="A3" s="216"/>
      <c r="B3" s="370" t="s">
        <v>376</v>
      </c>
      <c r="C3" s="423"/>
      <c r="D3" s="423"/>
      <c r="E3" s="423"/>
      <c r="F3" s="423"/>
      <c r="G3" s="423"/>
      <c r="H3" s="157"/>
      <c r="I3" s="214"/>
      <c r="J3" s="88"/>
      <c r="K3" s="95"/>
      <c r="L3" s="158"/>
      <c r="M3" s="92"/>
      <c r="N3" s="88"/>
      <c r="O3" s="88"/>
      <c r="P3" s="422">
        <f>C3</f>
        <v>0</v>
      </c>
      <c r="Q3" s="423"/>
      <c r="R3" s="423"/>
      <c r="S3" s="423"/>
      <c r="T3" s="423"/>
      <c r="U3" s="423"/>
      <c r="V3" s="423"/>
      <c r="W3" s="88"/>
      <c r="X3" s="112">
        <f>I3</f>
        <v>0</v>
      </c>
      <c r="Y3" s="112"/>
      <c r="Z3" s="94"/>
      <c r="AA3" s="95"/>
      <c r="AB3" s="159"/>
      <c r="AC3" s="155"/>
      <c r="AD3" s="156"/>
      <c r="AE3" s="156"/>
      <c r="AF3" s="156"/>
      <c r="AG3" s="155"/>
      <c r="AH3" s="155"/>
    </row>
    <row r="4" spans="2:34" ht="15" customHeight="1" thickBot="1">
      <c r="B4" s="410"/>
      <c r="C4" s="410"/>
      <c r="D4" s="410"/>
      <c r="E4" s="410"/>
      <c r="F4" s="410"/>
      <c r="G4" s="410"/>
      <c r="H4" s="160"/>
      <c r="I4" s="160"/>
      <c r="N4" s="161"/>
      <c r="O4" s="161"/>
      <c r="P4" s="410"/>
      <c r="Q4" s="410"/>
      <c r="R4" s="410"/>
      <c r="S4" s="410"/>
      <c r="T4" s="410"/>
      <c r="U4" s="410"/>
      <c r="V4" s="410"/>
      <c r="W4" s="214"/>
      <c r="X4" s="155"/>
      <c r="Y4" s="155"/>
      <c r="Z4" s="155"/>
      <c r="AA4" s="155"/>
      <c r="AB4" s="155"/>
      <c r="AC4" s="155"/>
      <c r="AD4" s="162"/>
      <c r="AE4" s="162"/>
      <c r="AF4" s="162"/>
      <c r="AG4" s="155"/>
      <c r="AH4" s="155"/>
    </row>
    <row r="5" spans="1:32" ht="45.75" customHeight="1" thickBot="1">
      <c r="A5" s="381" t="s">
        <v>1</v>
      </c>
      <c r="B5" s="396"/>
      <c r="C5" s="396"/>
      <c r="D5" s="397"/>
      <c r="E5" s="420" t="s">
        <v>54</v>
      </c>
      <c r="F5" s="421"/>
      <c r="G5" s="420" t="s">
        <v>32</v>
      </c>
      <c r="H5" s="427"/>
      <c r="I5" s="427"/>
      <c r="J5" s="427"/>
      <c r="K5" s="427"/>
      <c r="L5" s="427"/>
      <c r="M5" s="421"/>
      <c r="N5" s="425" t="s">
        <v>1</v>
      </c>
      <c r="O5" s="426"/>
      <c r="P5" s="426"/>
      <c r="Q5" s="426"/>
      <c r="R5" s="163" t="s">
        <v>31</v>
      </c>
      <c r="S5" s="223" t="s">
        <v>2</v>
      </c>
      <c r="T5" s="164" t="s">
        <v>51</v>
      </c>
      <c r="U5" s="163" t="s">
        <v>30</v>
      </c>
      <c r="V5" s="163" t="s">
        <v>49</v>
      </c>
      <c r="W5" s="163" t="s">
        <v>58</v>
      </c>
      <c r="X5" s="362" t="s">
        <v>79</v>
      </c>
      <c r="Y5" s="362"/>
      <c r="Z5" s="163" t="s">
        <v>50</v>
      </c>
      <c r="AA5" s="164" t="s">
        <v>13</v>
      </c>
      <c r="AB5" s="164" t="s">
        <v>129</v>
      </c>
      <c r="AC5" s="165" t="s">
        <v>130</v>
      </c>
      <c r="AD5" s="214"/>
      <c r="AE5" s="214"/>
      <c r="AF5" s="214"/>
    </row>
    <row r="6" spans="1:32" ht="18.75" customHeight="1">
      <c r="A6" s="363" t="s">
        <v>377</v>
      </c>
      <c r="B6" s="364"/>
      <c r="C6" s="364"/>
      <c r="D6" s="365"/>
      <c r="E6" s="366" t="s">
        <v>378</v>
      </c>
      <c r="F6" s="367"/>
      <c r="G6" s="98">
        <v>1</v>
      </c>
      <c r="H6" s="364" t="s">
        <v>379</v>
      </c>
      <c r="I6" s="364"/>
      <c r="J6" s="364"/>
      <c r="K6" s="364"/>
      <c r="L6" s="364"/>
      <c r="M6" s="367"/>
      <c r="N6" s="394" t="str">
        <f aca="true" t="shared" si="0" ref="N6:N19">A6</f>
        <v>Yellow Squash, Fresh, Sliced 1/4"</v>
      </c>
      <c r="O6" s="395"/>
      <c r="P6" s="395"/>
      <c r="Q6" s="395"/>
      <c r="R6" s="166">
        <v>0.04</v>
      </c>
      <c r="S6" s="167" t="s">
        <v>61</v>
      </c>
      <c r="T6" s="168">
        <f>R6*X2</f>
        <v>4</v>
      </c>
      <c r="U6" s="184">
        <f>(X2*R6)/AA6</f>
        <v>4.040404040404041</v>
      </c>
      <c r="V6" s="170" t="s">
        <v>61</v>
      </c>
      <c r="W6" s="171">
        <v>0.55</v>
      </c>
      <c r="X6" s="181">
        <f aca="true" t="shared" si="1" ref="X6:X15">U6/1</f>
        <v>4.040404040404041</v>
      </c>
      <c r="Y6" s="181"/>
      <c r="Z6" s="173">
        <f>W6*X6</f>
        <v>2.2222222222222228</v>
      </c>
      <c r="AA6" s="174">
        <v>0.99</v>
      </c>
      <c r="AB6" s="175">
        <f>Z6/X2</f>
        <v>0.022222222222222227</v>
      </c>
      <c r="AC6" s="176">
        <f aca="true" t="shared" si="2" ref="AC6:AC14">Z6</f>
        <v>2.2222222222222228</v>
      </c>
      <c r="AD6" s="177"/>
      <c r="AE6" s="177"/>
      <c r="AF6" s="177"/>
    </row>
    <row r="7" spans="1:32" ht="18.75" customHeight="1">
      <c r="A7" s="351" t="s">
        <v>380</v>
      </c>
      <c r="B7" s="352"/>
      <c r="C7" s="352"/>
      <c r="D7" s="353"/>
      <c r="E7" s="356" t="s">
        <v>378</v>
      </c>
      <c r="F7" s="355"/>
      <c r="G7" s="98">
        <v>2</v>
      </c>
      <c r="H7" s="352" t="s">
        <v>381</v>
      </c>
      <c r="I7" s="352"/>
      <c r="J7" s="352"/>
      <c r="K7" s="352"/>
      <c r="L7" s="352"/>
      <c r="M7" s="355"/>
      <c r="N7" s="394" t="str">
        <f t="shared" si="0"/>
        <v>Zucchini, Fresh, Sliced 1/4"</v>
      </c>
      <c r="O7" s="395"/>
      <c r="P7" s="395"/>
      <c r="Q7" s="395"/>
      <c r="R7" s="178">
        <v>0.04</v>
      </c>
      <c r="S7" s="167" t="s">
        <v>61</v>
      </c>
      <c r="T7" s="181">
        <f>X2*R7</f>
        <v>4</v>
      </c>
      <c r="U7" s="180">
        <f>(X2*R7)/AA7</f>
        <v>4.2105263157894735</v>
      </c>
      <c r="V7" s="170" t="s">
        <v>61</v>
      </c>
      <c r="W7" s="171">
        <v>1.09</v>
      </c>
      <c r="X7" s="181">
        <f t="shared" si="1"/>
        <v>4.2105263157894735</v>
      </c>
      <c r="Y7" s="181"/>
      <c r="Z7" s="173">
        <f aca="true" t="shared" si="3" ref="Z7:Z15">W7*X7</f>
        <v>4.589473684210526</v>
      </c>
      <c r="AA7" s="179">
        <v>0.95</v>
      </c>
      <c r="AB7" s="175">
        <f>Z7/X2</f>
        <v>0.045894736842105266</v>
      </c>
      <c r="AC7" s="176">
        <f t="shared" si="2"/>
        <v>4.589473684210526</v>
      </c>
      <c r="AD7" s="177"/>
      <c r="AE7" s="177"/>
      <c r="AF7" s="177"/>
    </row>
    <row r="8" spans="1:32" ht="18.75" customHeight="1">
      <c r="A8" s="351" t="s">
        <v>382</v>
      </c>
      <c r="B8" s="352"/>
      <c r="C8" s="352"/>
      <c r="D8" s="353"/>
      <c r="E8" s="354" t="s">
        <v>378</v>
      </c>
      <c r="F8" s="355"/>
      <c r="G8" s="98"/>
      <c r="H8" s="352" t="s">
        <v>383</v>
      </c>
      <c r="I8" s="352"/>
      <c r="J8" s="352"/>
      <c r="K8" s="352"/>
      <c r="L8" s="352"/>
      <c r="M8" s="355"/>
      <c r="N8" s="394" t="str">
        <f>A8</f>
        <v>Mushrooms, Fresh, Cut in Half</v>
      </c>
      <c r="O8" s="395"/>
      <c r="P8" s="395"/>
      <c r="Q8" s="395"/>
      <c r="R8" s="178">
        <v>0.04</v>
      </c>
      <c r="S8" s="167" t="s">
        <v>61</v>
      </c>
      <c r="T8" s="168">
        <f>X2*R8</f>
        <v>4</v>
      </c>
      <c r="U8" s="180">
        <f>(X2*R8)/AA8</f>
        <v>4.123711340206186</v>
      </c>
      <c r="V8" s="170" t="s">
        <v>61</v>
      </c>
      <c r="W8" s="171">
        <v>1.72</v>
      </c>
      <c r="X8" s="181">
        <f t="shared" si="1"/>
        <v>4.123711340206186</v>
      </c>
      <c r="Y8" s="181"/>
      <c r="Z8" s="173">
        <f t="shared" si="3"/>
        <v>7.09278350515464</v>
      </c>
      <c r="AA8" s="179">
        <v>0.97</v>
      </c>
      <c r="AB8" s="175">
        <f>Z8/X2</f>
        <v>0.0709278350515464</v>
      </c>
      <c r="AC8" s="176">
        <f t="shared" si="2"/>
        <v>7.09278350515464</v>
      </c>
      <c r="AD8" s="177"/>
      <c r="AE8" s="177"/>
      <c r="AF8" s="177"/>
    </row>
    <row r="9" spans="1:32" ht="18.75" customHeight="1">
      <c r="A9" s="351" t="s">
        <v>384</v>
      </c>
      <c r="B9" s="352"/>
      <c r="C9" s="352"/>
      <c r="D9" s="353"/>
      <c r="E9" s="356" t="s">
        <v>378</v>
      </c>
      <c r="F9" s="355"/>
      <c r="G9" s="98"/>
      <c r="H9" s="352" t="s">
        <v>385</v>
      </c>
      <c r="I9" s="352"/>
      <c r="J9" s="352"/>
      <c r="K9" s="352"/>
      <c r="L9" s="352"/>
      <c r="M9" s="355"/>
      <c r="N9" s="394" t="str">
        <f t="shared" si="0"/>
        <v>Yellow Onions, Fresh, Julienne 1"x1"x2"</v>
      </c>
      <c r="O9" s="395"/>
      <c r="P9" s="395"/>
      <c r="Q9" s="395"/>
      <c r="R9" s="178">
        <v>0.04</v>
      </c>
      <c r="S9" s="167" t="s">
        <v>61</v>
      </c>
      <c r="T9" s="168">
        <f>X2*R9</f>
        <v>4</v>
      </c>
      <c r="U9" s="180">
        <f>(X2*R9)/AA9</f>
        <v>4.444444444444445</v>
      </c>
      <c r="V9" s="170" t="s">
        <v>61</v>
      </c>
      <c r="W9" s="171">
        <v>0.27</v>
      </c>
      <c r="X9" s="181">
        <f t="shared" si="1"/>
        <v>4.444444444444445</v>
      </c>
      <c r="Y9" s="181"/>
      <c r="Z9" s="173">
        <f t="shared" si="3"/>
        <v>1.2000000000000002</v>
      </c>
      <c r="AA9" s="179">
        <v>0.9</v>
      </c>
      <c r="AB9" s="175">
        <f>Z9/X2</f>
        <v>0.012000000000000002</v>
      </c>
      <c r="AC9" s="176">
        <f t="shared" si="2"/>
        <v>1.2000000000000002</v>
      </c>
      <c r="AD9" s="177"/>
      <c r="AE9" s="177"/>
      <c r="AF9" s="177"/>
    </row>
    <row r="10" spans="1:32" ht="18.75" customHeight="1">
      <c r="A10" s="351" t="s">
        <v>386</v>
      </c>
      <c r="B10" s="352"/>
      <c r="C10" s="352"/>
      <c r="D10" s="353"/>
      <c r="E10" s="356" t="s">
        <v>387</v>
      </c>
      <c r="F10" s="355"/>
      <c r="G10" s="98"/>
      <c r="H10" s="352" t="s">
        <v>388</v>
      </c>
      <c r="I10" s="352"/>
      <c r="J10" s="352"/>
      <c r="K10" s="352"/>
      <c r="L10" s="352"/>
      <c r="M10" s="355"/>
      <c r="N10" s="394" t="str">
        <f t="shared" si="0"/>
        <v>Green Peppers, Fresh, Julienne 1"x1"x2"</v>
      </c>
      <c r="O10" s="395"/>
      <c r="P10" s="395"/>
      <c r="Q10" s="395"/>
      <c r="R10" s="183">
        <v>0.02</v>
      </c>
      <c r="S10" s="167" t="s">
        <v>61</v>
      </c>
      <c r="T10" s="168">
        <f>X2*R10</f>
        <v>2</v>
      </c>
      <c r="U10" s="180">
        <f>(X2*R10)/AA10</f>
        <v>2.4390243902439024</v>
      </c>
      <c r="V10" s="170" t="s">
        <v>61</v>
      </c>
      <c r="W10" s="171">
        <v>1.64</v>
      </c>
      <c r="X10" s="181">
        <f t="shared" si="1"/>
        <v>2.4390243902439024</v>
      </c>
      <c r="Y10" s="181"/>
      <c r="Z10" s="173">
        <f t="shared" si="3"/>
        <v>3.9999999999999996</v>
      </c>
      <c r="AA10" s="179">
        <v>0.82</v>
      </c>
      <c r="AB10" s="175">
        <f>Z10/X2</f>
        <v>0.039999999999999994</v>
      </c>
      <c r="AC10" s="176">
        <f t="shared" si="2"/>
        <v>3.9999999999999996</v>
      </c>
      <c r="AD10" s="177"/>
      <c r="AE10" s="177"/>
      <c r="AF10" s="177"/>
    </row>
    <row r="11" spans="1:32" ht="18.75" customHeight="1">
      <c r="A11" s="351" t="s">
        <v>389</v>
      </c>
      <c r="B11" s="352"/>
      <c r="C11" s="352"/>
      <c r="D11" s="353"/>
      <c r="E11" s="356" t="s">
        <v>387</v>
      </c>
      <c r="F11" s="355"/>
      <c r="G11" s="98"/>
      <c r="H11" s="352" t="s">
        <v>390</v>
      </c>
      <c r="I11" s="352"/>
      <c r="J11" s="352"/>
      <c r="K11" s="352"/>
      <c r="L11" s="352"/>
      <c r="M11" s="355"/>
      <c r="N11" s="393" t="str">
        <f t="shared" si="0"/>
        <v>Red Peppers, Fresh, Julienne 1"x1"x2"</v>
      </c>
      <c r="O11" s="359"/>
      <c r="P11" s="359"/>
      <c r="Q11" s="359"/>
      <c r="R11" s="178">
        <v>0.02</v>
      </c>
      <c r="S11" s="167" t="s">
        <v>61</v>
      </c>
      <c r="T11" s="168">
        <f>X2*R11</f>
        <v>2</v>
      </c>
      <c r="U11" s="184">
        <f>(X2*R11)/AA11</f>
        <v>2.4390243902439024</v>
      </c>
      <c r="V11" s="170" t="s">
        <v>61</v>
      </c>
      <c r="W11" s="171">
        <v>2.31</v>
      </c>
      <c r="X11" s="181">
        <f t="shared" si="1"/>
        <v>2.4390243902439024</v>
      </c>
      <c r="Y11" s="181"/>
      <c r="Z11" s="173">
        <f t="shared" si="3"/>
        <v>5.634146341463414</v>
      </c>
      <c r="AA11" s="179">
        <v>0.82</v>
      </c>
      <c r="AB11" s="175">
        <f>Z11/X2</f>
        <v>0.05634146341463414</v>
      </c>
      <c r="AC11" s="176">
        <f t="shared" si="2"/>
        <v>5.634146341463414</v>
      </c>
      <c r="AD11" s="177"/>
      <c r="AE11" s="177"/>
      <c r="AF11" s="177"/>
    </row>
    <row r="12" spans="1:32" ht="18.75" customHeight="1">
      <c r="A12" s="351" t="s">
        <v>391</v>
      </c>
      <c r="B12" s="352"/>
      <c r="C12" s="352"/>
      <c r="D12" s="353"/>
      <c r="E12" s="356" t="s">
        <v>367</v>
      </c>
      <c r="F12" s="355"/>
      <c r="G12" s="98"/>
      <c r="H12" s="352"/>
      <c r="I12" s="352"/>
      <c r="J12" s="352"/>
      <c r="K12" s="352"/>
      <c r="L12" s="352"/>
      <c r="M12" s="355"/>
      <c r="N12" s="351" t="str">
        <f>A12</f>
        <v>Olive Oil, Blend 80/20</v>
      </c>
      <c r="O12" s="357"/>
      <c r="P12" s="357"/>
      <c r="Q12" s="357"/>
      <c r="R12" s="178">
        <v>0.04</v>
      </c>
      <c r="S12" s="167" t="s">
        <v>91</v>
      </c>
      <c r="T12" s="168">
        <f>X2*R12</f>
        <v>4</v>
      </c>
      <c r="U12" s="180">
        <f>(X2*R12)/AA12</f>
        <v>4</v>
      </c>
      <c r="V12" s="170" t="s">
        <v>91</v>
      </c>
      <c r="W12" s="171">
        <v>0.56</v>
      </c>
      <c r="X12" s="181">
        <f t="shared" si="1"/>
        <v>4</v>
      </c>
      <c r="Y12" s="181"/>
      <c r="Z12" s="173">
        <f t="shared" si="3"/>
        <v>2.24</v>
      </c>
      <c r="AA12" s="179">
        <v>1</v>
      </c>
      <c r="AB12" s="175">
        <f>Z12/X2</f>
        <v>0.022400000000000003</v>
      </c>
      <c r="AC12" s="176">
        <f t="shared" si="2"/>
        <v>2.24</v>
      </c>
      <c r="AD12" s="177"/>
      <c r="AE12" s="177"/>
      <c r="AF12" s="177"/>
    </row>
    <row r="13" spans="1:32" ht="18.75" customHeight="1">
      <c r="A13" s="351" t="s">
        <v>106</v>
      </c>
      <c r="B13" s="352"/>
      <c r="C13" s="352"/>
      <c r="D13" s="353"/>
      <c r="E13" s="354" t="s">
        <v>392</v>
      </c>
      <c r="F13" s="355"/>
      <c r="G13" s="98"/>
      <c r="H13" s="352" t="s">
        <v>393</v>
      </c>
      <c r="I13" s="352"/>
      <c r="J13" s="352"/>
      <c r="K13" s="352"/>
      <c r="L13" s="352"/>
      <c r="M13" s="355"/>
      <c r="N13" s="394" t="str">
        <f t="shared" si="0"/>
        <v>Salt</v>
      </c>
      <c r="O13" s="395"/>
      <c r="P13" s="395"/>
      <c r="Q13" s="395"/>
      <c r="R13" s="178">
        <v>0.08</v>
      </c>
      <c r="S13" s="167" t="s">
        <v>258</v>
      </c>
      <c r="T13" s="168">
        <f>X2*R13</f>
        <v>8</v>
      </c>
      <c r="U13" s="180">
        <f>(X2*R13)/AA13</f>
        <v>8</v>
      </c>
      <c r="V13" s="170" t="s">
        <v>258</v>
      </c>
      <c r="W13" s="171">
        <v>0.01</v>
      </c>
      <c r="X13" s="181">
        <f t="shared" si="1"/>
        <v>8</v>
      </c>
      <c r="Y13" s="181"/>
      <c r="Z13" s="173">
        <f t="shared" si="3"/>
        <v>0.08</v>
      </c>
      <c r="AA13" s="179">
        <v>1</v>
      </c>
      <c r="AB13" s="175">
        <f>Z13/X2</f>
        <v>0.0008</v>
      </c>
      <c r="AC13" s="176">
        <f t="shared" si="2"/>
        <v>0.08</v>
      </c>
      <c r="AD13" s="177"/>
      <c r="AE13" s="177"/>
      <c r="AF13" s="177"/>
    </row>
    <row r="14" spans="1:32" ht="18.75" customHeight="1">
      <c r="A14" s="351" t="s">
        <v>394</v>
      </c>
      <c r="B14" s="352"/>
      <c r="C14" s="352"/>
      <c r="D14" s="353"/>
      <c r="E14" s="354" t="s">
        <v>392</v>
      </c>
      <c r="F14" s="355"/>
      <c r="G14" s="98"/>
      <c r="H14" s="352" t="s">
        <v>395</v>
      </c>
      <c r="I14" s="352"/>
      <c r="J14" s="352"/>
      <c r="K14" s="352"/>
      <c r="L14" s="352"/>
      <c r="M14" s="355"/>
      <c r="N14" s="394" t="str">
        <f t="shared" si="0"/>
        <v>Pepper, Black, Ground</v>
      </c>
      <c r="O14" s="395"/>
      <c r="P14" s="395"/>
      <c r="Q14" s="395"/>
      <c r="R14" s="178">
        <v>0.08</v>
      </c>
      <c r="S14" s="167" t="s">
        <v>258</v>
      </c>
      <c r="T14" s="168">
        <f>X2*R14</f>
        <v>8</v>
      </c>
      <c r="U14" s="180">
        <f>(X2*R14)/AA14</f>
        <v>8</v>
      </c>
      <c r="V14" s="170" t="s">
        <v>258</v>
      </c>
      <c r="W14" s="171">
        <v>0.03</v>
      </c>
      <c r="X14" s="181">
        <f t="shared" si="1"/>
        <v>8</v>
      </c>
      <c r="Y14" s="181"/>
      <c r="Z14" s="173">
        <f t="shared" si="3"/>
        <v>0.24</v>
      </c>
      <c r="AA14" s="179">
        <v>1</v>
      </c>
      <c r="AB14" s="175">
        <f>Z14/X2</f>
        <v>0.0024</v>
      </c>
      <c r="AC14" s="176">
        <f t="shared" si="2"/>
        <v>0.24</v>
      </c>
      <c r="AD14" s="177"/>
      <c r="AE14" s="177"/>
      <c r="AF14" s="177"/>
    </row>
    <row r="15" spans="1:32" ht="18.75" customHeight="1">
      <c r="A15" s="351"/>
      <c r="B15" s="352"/>
      <c r="C15" s="352"/>
      <c r="D15" s="353"/>
      <c r="E15" s="354"/>
      <c r="F15" s="355"/>
      <c r="G15" s="98"/>
      <c r="H15" s="352" t="s">
        <v>396</v>
      </c>
      <c r="I15" s="352"/>
      <c r="J15" s="352"/>
      <c r="K15" s="352"/>
      <c r="L15" s="352"/>
      <c r="M15" s="355"/>
      <c r="N15" s="394">
        <f t="shared" si="0"/>
        <v>0</v>
      </c>
      <c r="O15" s="395"/>
      <c r="P15" s="395"/>
      <c r="Q15" s="395"/>
      <c r="R15" s="178"/>
      <c r="S15" s="167"/>
      <c r="T15" s="168">
        <f>X2*R15</f>
        <v>0</v>
      </c>
      <c r="U15" s="184">
        <f>(X2*R15)/AA15</f>
        <v>0</v>
      </c>
      <c r="V15" s="170"/>
      <c r="W15" s="171">
        <v>0</v>
      </c>
      <c r="X15" s="168">
        <f t="shared" si="1"/>
        <v>0</v>
      </c>
      <c r="Y15" s="168"/>
      <c r="Z15" s="173">
        <f t="shared" si="3"/>
        <v>0</v>
      </c>
      <c r="AA15" s="179">
        <v>1</v>
      </c>
      <c r="AB15" s="175">
        <f>Z15/X2</f>
        <v>0</v>
      </c>
      <c r="AC15" s="176">
        <f>ROUND(U15*AB15,5)</f>
        <v>0</v>
      </c>
      <c r="AD15" s="177"/>
      <c r="AE15" s="177"/>
      <c r="AF15" s="177"/>
    </row>
    <row r="16" spans="1:32" ht="18.75" customHeight="1">
      <c r="A16" s="351"/>
      <c r="B16" s="352"/>
      <c r="C16" s="352"/>
      <c r="D16" s="353"/>
      <c r="E16" s="354"/>
      <c r="F16" s="355"/>
      <c r="G16" s="98"/>
      <c r="H16" s="352" t="s">
        <v>397</v>
      </c>
      <c r="I16" s="352"/>
      <c r="J16" s="352"/>
      <c r="K16" s="352"/>
      <c r="L16" s="352"/>
      <c r="M16" s="355"/>
      <c r="N16" s="394">
        <f t="shared" si="0"/>
        <v>0</v>
      </c>
      <c r="O16" s="395"/>
      <c r="P16" s="395"/>
      <c r="Q16" s="395"/>
      <c r="R16" s="178"/>
      <c r="S16" s="167"/>
      <c r="T16" s="168"/>
      <c r="U16" s="184"/>
      <c r="V16" s="170"/>
      <c r="W16" s="171"/>
      <c r="X16" s="168"/>
      <c r="Y16" s="168"/>
      <c r="Z16" s="173"/>
      <c r="AA16" s="179"/>
      <c r="AB16" s="175"/>
      <c r="AC16" s="176"/>
      <c r="AD16" s="177"/>
      <c r="AE16" s="177"/>
      <c r="AF16" s="177"/>
    </row>
    <row r="17" spans="1:32" ht="18.75" customHeight="1">
      <c r="A17" s="351"/>
      <c r="B17" s="352"/>
      <c r="C17" s="352"/>
      <c r="D17" s="353"/>
      <c r="E17" s="354"/>
      <c r="F17" s="355"/>
      <c r="G17" s="98"/>
      <c r="H17" s="352"/>
      <c r="I17" s="352"/>
      <c r="J17" s="352"/>
      <c r="K17" s="352"/>
      <c r="L17" s="352"/>
      <c r="M17" s="355"/>
      <c r="N17" s="394">
        <f t="shared" si="0"/>
        <v>0</v>
      </c>
      <c r="O17" s="395"/>
      <c r="P17" s="395"/>
      <c r="Q17" s="395"/>
      <c r="R17" s="185"/>
      <c r="S17" s="167"/>
      <c r="T17" s="168"/>
      <c r="U17" s="184"/>
      <c r="V17" s="170"/>
      <c r="W17" s="171"/>
      <c r="X17" s="168"/>
      <c r="Y17" s="168"/>
      <c r="Z17" s="173"/>
      <c r="AA17" s="179"/>
      <c r="AB17" s="175"/>
      <c r="AC17" s="182"/>
      <c r="AD17" s="177"/>
      <c r="AE17" s="177"/>
      <c r="AF17" s="177"/>
    </row>
    <row r="18" spans="1:32" ht="18.75" customHeight="1">
      <c r="A18" s="351"/>
      <c r="B18" s="352"/>
      <c r="C18" s="352"/>
      <c r="D18" s="353"/>
      <c r="E18" s="354"/>
      <c r="F18" s="355"/>
      <c r="G18" s="98"/>
      <c r="H18" s="352" t="s">
        <v>398</v>
      </c>
      <c r="I18" s="352"/>
      <c r="J18" s="352"/>
      <c r="K18" s="352"/>
      <c r="L18" s="352"/>
      <c r="M18" s="355"/>
      <c r="N18" s="394">
        <f t="shared" si="0"/>
        <v>0</v>
      </c>
      <c r="O18" s="395"/>
      <c r="P18" s="395"/>
      <c r="Q18" s="395"/>
      <c r="R18" s="185"/>
      <c r="S18" s="167"/>
      <c r="T18" s="168"/>
      <c r="U18" s="184"/>
      <c r="V18" s="170"/>
      <c r="W18" s="171"/>
      <c r="X18" s="168"/>
      <c r="Y18" s="168"/>
      <c r="Z18" s="173"/>
      <c r="AA18" s="179"/>
      <c r="AB18" s="175"/>
      <c r="AC18" s="182"/>
      <c r="AD18" s="177"/>
      <c r="AE18" s="177"/>
      <c r="AF18" s="177"/>
    </row>
    <row r="19" spans="1:32" ht="18.75" customHeight="1">
      <c r="A19" s="351"/>
      <c r="B19" s="352"/>
      <c r="C19" s="352"/>
      <c r="D19" s="353"/>
      <c r="E19" s="354"/>
      <c r="F19" s="355"/>
      <c r="G19" s="98"/>
      <c r="H19" s="352"/>
      <c r="I19" s="352"/>
      <c r="J19" s="352"/>
      <c r="K19" s="352"/>
      <c r="L19" s="352"/>
      <c r="M19" s="355"/>
      <c r="N19" s="394">
        <f t="shared" si="0"/>
        <v>0</v>
      </c>
      <c r="O19" s="395"/>
      <c r="P19" s="395"/>
      <c r="Q19" s="395"/>
      <c r="R19" s="185"/>
      <c r="S19" s="167"/>
      <c r="T19" s="168"/>
      <c r="U19" s="184"/>
      <c r="V19" s="170"/>
      <c r="W19" s="171"/>
      <c r="X19" s="168"/>
      <c r="Y19" s="168"/>
      <c r="Z19" s="173"/>
      <c r="AA19" s="179"/>
      <c r="AB19" s="175"/>
      <c r="AC19" s="182"/>
      <c r="AD19" s="177"/>
      <c r="AE19" s="177"/>
      <c r="AF19" s="177"/>
    </row>
    <row r="20" spans="1:32" ht="18.75" customHeight="1">
      <c r="A20" s="351"/>
      <c r="B20" s="352"/>
      <c r="C20" s="352"/>
      <c r="D20" s="353"/>
      <c r="E20" s="354"/>
      <c r="F20" s="355"/>
      <c r="G20" s="98"/>
      <c r="H20" s="352"/>
      <c r="I20" s="352"/>
      <c r="J20" s="352"/>
      <c r="K20" s="352"/>
      <c r="L20" s="352"/>
      <c r="M20" s="355"/>
      <c r="N20" s="394"/>
      <c r="O20" s="395"/>
      <c r="P20" s="395"/>
      <c r="Q20" s="395"/>
      <c r="R20" s="185"/>
      <c r="S20" s="167"/>
      <c r="T20" s="168"/>
      <c r="U20" s="184"/>
      <c r="V20" s="170"/>
      <c r="W20" s="171"/>
      <c r="X20" s="168"/>
      <c r="Y20" s="168"/>
      <c r="Z20" s="186"/>
      <c r="AA20" s="179"/>
      <c r="AB20" s="175"/>
      <c r="AC20" s="182"/>
      <c r="AD20" s="177"/>
      <c r="AE20" s="177"/>
      <c r="AF20" s="177"/>
    </row>
    <row r="21" spans="1:32" ht="18.75" customHeight="1" thickBot="1">
      <c r="A21" s="414"/>
      <c r="B21" s="402"/>
      <c r="C21" s="402"/>
      <c r="D21" s="415"/>
      <c r="E21" s="354"/>
      <c r="F21" s="355"/>
      <c r="G21" s="187"/>
      <c r="H21" s="402"/>
      <c r="I21" s="402"/>
      <c r="J21" s="402"/>
      <c r="K21" s="402"/>
      <c r="L21" s="402"/>
      <c r="M21" s="403"/>
      <c r="N21" s="394"/>
      <c r="O21" s="395"/>
      <c r="P21" s="395"/>
      <c r="Q21" s="395"/>
      <c r="R21" s="185"/>
      <c r="S21" s="167"/>
      <c r="T21" s="168"/>
      <c r="U21" s="184"/>
      <c r="V21" s="170"/>
      <c r="W21" s="171">
        <v>0</v>
      </c>
      <c r="X21" s="168"/>
      <c r="Y21" s="168"/>
      <c r="Z21" s="186"/>
      <c r="AA21" s="179"/>
      <c r="AB21" s="175"/>
      <c r="AC21" s="182">
        <f>ROUND(U21*AB21,5)</f>
        <v>0</v>
      </c>
      <c r="AD21" s="177"/>
      <c r="AE21" s="177"/>
      <c r="AF21" s="177"/>
    </row>
    <row r="22" spans="1:32" ht="25.5" customHeight="1" thickBot="1">
      <c r="A22" s="188"/>
      <c r="B22" s="217"/>
      <c r="C22" s="217"/>
      <c r="D22" s="217"/>
      <c r="E22" s="217"/>
      <c r="F22" s="217"/>
      <c r="G22" s="217"/>
      <c r="H22" s="217"/>
      <c r="I22" s="217"/>
      <c r="J22" s="217"/>
      <c r="K22" s="218"/>
      <c r="L22" s="131"/>
      <c r="M22" s="131"/>
      <c r="N22" s="416" t="s">
        <v>47</v>
      </c>
      <c r="O22" s="417"/>
      <c r="P22" s="417"/>
      <c r="Q22" s="418"/>
      <c r="R22" s="419" t="s">
        <v>7</v>
      </c>
      <c r="S22" s="418"/>
      <c r="T22" s="418"/>
      <c r="U22" s="418"/>
      <c r="V22" s="418"/>
      <c r="W22" s="418"/>
      <c r="X22" s="418"/>
      <c r="Y22" s="418"/>
      <c r="Z22" s="418"/>
      <c r="AA22" s="418"/>
      <c r="AB22" s="418"/>
      <c r="AC22" s="122">
        <f>ROUNDUP(SUM(AC6:AC21),5)</f>
        <v>27.29863</v>
      </c>
      <c r="AD22" s="177"/>
      <c r="AE22" s="177"/>
      <c r="AF22" s="177"/>
    </row>
    <row r="23" spans="1:32" ht="20.25" customHeight="1">
      <c r="A23" s="398" t="s">
        <v>45</v>
      </c>
      <c r="B23" s="399"/>
      <c r="C23" s="399"/>
      <c r="D23" s="399"/>
      <c r="E23" s="399"/>
      <c r="F23" s="399"/>
      <c r="G23" s="399"/>
      <c r="H23" s="399"/>
      <c r="I23" s="399"/>
      <c r="J23" s="399"/>
      <c r="K23" s="400"/>
      <c r="L23" s="189"/>
      <c r="M23" s="189"/>
      <c r="N23" s="411"/>
      <c r="O23" s="412"/>
      <c r="P23" s="412"/>
      <c r="Q23" s="412"/>
      <c r="R23" s="190"/>
      <c r="S23" s="190"/>
      <c r="T23" s="190"/>
      <c r="U23" s="190"/>
      <c r="V23" s="190"/>
      <c r="W23" s="112" t="s">
        <v>9</v>
      </c>
      <c r="X23" s="112"/>
      <c r="Y23" s="112"/>
      <c r="Z23" s="112"/>
      <c r="AA23" s="112"/>
      <c r="AB23" s="112"/>
      <c r="AC23" s="125">
        <f>ROUND(AC22*10/100,5)</f>
        <v>2.72986</v>
      </c>
      <c r="AD23" s="177"/>
      <c r="AE23" s="177"/>
      <c r="AF23" s="177"/>
    </row>
    <row r="24" spans="1:32" ht="22.5" customHeight="1" thickBot="1">
      <c r="A24" s="329" t="s">
        <v>42</v>
      </c>
      <c r="B24" s="404"/>
      <c r="C24" s="404"/>
      <c r="D24" s="404"/>
      <c r="E24" s="404"/>
      <c r="F24" s="219"/>
      <c r="G24" s="331" t="s">
        <v>46</v>
      </c>
      <c r="H24" s="331"/>
      <c r="I24" s="331" t="s">
        <v>231</v>
      </c>
      <c r="J24" s="404"/>
      <c r="K24" s="405"/>
      <c r="L24" s="219"/>
      <c r="M24" s="219"/>
      <c r="N24" s="145"/>
      <c r="O24" s="191"/>
      <c r="P24" s="410"/>
      <c r="Q24" s="410"/>
      <c r="R24" s="192"/>
      <c r="S24" s="192"/>
      <c r="T24" s="192"/>
      <c r="U24" s="192"/>
      <c r="V24" s="192"/>
      <c r="W24" s="93" t="s">
        <v>6</v>
      </c>
      <c r="X24" s="93"/>
      <c r="Y24" s="93"/>
      <c r="Z24" s="93"/>
      <c r="AA24" s="93"/>
      <c r="AB24" s="93"/>
      <c r="AC24" s="130">
        <f>AC22+AC23</f>
        <v>30.028489999999998</v>
      </c>
      <c r="AD24" s="177"/>
      <c r="AE24" s="177"/>
      <c r="AF24" s="177"/>
    </row>
    <row r="25" spans="18:32" ht="7.5" customHeight="1" thickBot="1">
      <c r="R25" s="319"/>
      <c r="S25" s="319"/>
      <c r="T25" s="214"/>
      <c r="U25" s="214"/>
      <c r="V25" s="214"/>
      <c r="W25" s="214"/>
      <c r="X25" s="214"/>
      <c r="Y25" s="214"/>
      <c r="Z25" s="214"/>
      <c r="AA25" s="88"/>
      <c r="AB25" s="88"/>
      <c r="AC25" s="88"/>
      <c r="AD25" s="151"/>
      <c r="AE25" s="151"/>
      <c r="AF25" s="151"/>
    </row>
    <row r="26" spans="1:32" ht="20.25" customHeight="1">
      <c r="A26" s="213" t="s">
        <v>35</v>
      </c>
      <c r="B26" s="313" t="s">
        <v>36</v>
      </c>
      <c r="C26" s="313"/>
      <c r="D26" s="65" t="s">
        <v>37</v>
      </c>
      <c r="E26" s="65" t="s">
        <v>38</v>
      </c>
      <c r="F26" s="65" t="s">
        <v>39</v>
      </c>
      <c r="G26" s="313" t="s">
        <v>40</v>
      </c>
      <c r="H26" s="313"/>
      <c r="I26" s="313" t="s">
        <v>41</v>
      </c>
      <c r="J26" s="313"/>
      <c r="K26" s="313" t="s">
        <v>52</v>
      </c>
      <c r="L26" s="313"/>
      <c r="M26" s="213" t="s">
        <v>177</v>
      </c>
      <c r="N26" s="413" t="s">
        <v>5</v>
      </c>
      <c r="O26" s="322"/>
      <c r="P26" s="322"/>
      <c r="Q26" s="131"/>
      <c r="R26" s="322"/>
      <c r="S26" s="323"/>
      <c r="T26" s="215"/>
      <c r="U26" s="215"/>
      <c r="V26" s="215"/>
      <c r="W26" s="311" t="s">
        <v>122</v>
      </c>
      <c r="X26" s="312"/>
      <c r="Y26" s="312"/>
      <c r="Z26" s="312"/>
      <c r="AA26" s="312"/>
      <c r="AB26" s="222"/>
      <c r="AC26" s="195">
        <f>AC24/X2</f>
        <v>0.30028489999999997</v>
      </c>
      <c r="AD26" s="193"/>
      <c r="AE26" s="193"/>
      <c r="AF26" s="193"/>
    </row>
    <row r="27" spans="1:32" ht="37.5" customHeight="1">
      <c r="A27" s="213"/>
      <c r="B27" s="313"/>
      <c r="C27" s="313"/>
      <c r="D27" s="65"/>
      <c r="E27" s="65"/>
      <c r="F27" s="65"/>
      <c r="G27" s="313"/>
      <c r="H27" s="313"/>
      <c r="I27" s="313"/>
      <c r="J27" s="313"/>
      <c r="K27" s="313" t="s">
        <v>330</v>
      </c>
      <c r="L27" s="313"/>
      <c r="M27" s="226">
        <f ca="1">NOW()</f>
        <v>41121.30702407407</v>
      </c>
      <c r="N27" s="98" t="s">
        <v>19</v>
      </c>
      <c r="O27" s="94" t="s">
        <v>20</v>
      </c>
      <c r="P27" s="94" t="s">
        <v>21</v>
      </c>
      <c r="Q27" s="94" t="s">
        <v>22</v>
      </c>
      <c r="R27" s="406" t="s">
        <v>8</v>
      </c>
      <c r="S27" s="407"/>
      <c r="T27" s="220"/>
      <c r="U27" s="220"/>
      <c r="V27" s="220"/>
      <c r="W27" s="150"/>
      <c r="X27" s="221" t="s">
        <v>123</v>
      </c>
      <c r="Y27" s="221"/>
      <c r="Z27" s="221"/>
      <c r="AA27" s="221" t="s">
        <v>23</v>
      </c>
      <c r="AB27" s="408" t="s">
        <v>24</v>
      </c>
      <c r="AC27" s="409"/>
      <c r="AD27" s="193"/>
      <c r="AE27" s="193"/>
      <c r="AF27" s="193"/>
    </row>
    <row r="28" spans="14:29" ht="19.5" customHeight="1" thickBot="1">
      <c r="N28" s="139">
        <f>X2</f>
        <v>100</v>
      </c>
      <c r="O28" s="140"/>
      <c r="P28" s="141">
        <f>AC24</f>
        <v>30.028489999999998</v>
      </c>
      <c r="Q28" s="142">
        <v>0</v>
      </c>
      <c r="R28" s="307">
        <f>P28+Q28</f>
        <v>30.028489999999998</v>
      </c>
      <c r="S28" s="308"/>
      <c r="T28" s="231"/>
      <c r="U28" s="144"/>
      <c r="V28" s="144"/>
      <c r="W28" s="145"/>
      <c r="X28" s="146">
        <f>AC26/AA28</f>
        <v>1.0009496666666666</v>
      </c>
      <c r="Y28" s="146"/>
      <c r="Z28" s="146"/>
      <c r="AA28" s="147">
        <v>0.3</v>
      </c>
      <c r="AB28" s="309">
        <f ca="1">NOW()</f>
        <v>41121.30702407407</v>
      </c>
      <c r="AC28" s="310"/>
    </row>
  </sheetData>
  <sheetProtection/>
  <mergeCells count="101">
    <mergeCell ref="A1:K1"/>
    <mergeCell ref="N1:AC1"/>
    <mergeCell ref="A2:B2"/>
    <mergeCell ref="C2:G2"/>
    <mergeCell ref="N2:O2"/>
    <mergeCell ref="P2:T2"/>
    <mergeCell ref="B3:G4"/>
    <mergeCell ref="P3:V4"/>
    <mergeCell ref="A5:D5"/>
    <mergeCell ref="E5:F5"/>
    <mergeCell ref="G5:M5"/>
    <mergeCell ref="N5:Q5"/>
    <mergeCell ref="X5:Y5"/>
    <mergeCell ref="A6:D6"/>
    <mergeCell ref="E6:F6"/>
    <mergeCell ref="H6:M6"/>
    <mergeCell ref="N6:Q6"/>
    <mergeCell ref="A7:D7"/>
    <mergeCell ref="E7:F7"/>
    <mergeCell ref="H7:M7"/>
    <mergeCell ref="N7:Q7"/>
    <mergeCell ref="A8:D8"/>
    <mergeCell ref="E8:F8"/>
    <mergeCell ref="H8:M8"/>
    <mergeCell ref="N8:Q8"/>
    <mergeCell ref="A9:D9"/>
    <mergeCell ref="E9:F9"/>
    <mergeCell ref="H9:M9"/>
    <mergeCell ref="N9:Q9"/>
    <mergeCell ref="A10:D10"/>
    <mergeCell ref="E10:F10"/>
    <mergeCell ref="H10:M10"/>
    <mergeCell ref="N10:Q10"/>
    <mergeCell ref="A11:D11"/>
    <mergeCell ref="E11:F11"/>
    <mergeCell ref="H11:M11"/>
    <mergeCell ref="N11:Q11"/>
    <mergeCell ref="A12:D12"/>
    <mergeCell ref="E12:F12"/>
    <mergeCell ref="H12:M12"/>
    <mergeCell ref="N12:Q12"/>
    <mergeCell ref="A13:D13"/>
    <mergeCell ref="E13:F13"/>
    <mergeCell ref="H13:M13"/>
    <mergeCell ref="N13:Q13"/>
    <mergeCell ref="A14:D14"/>
    <mergeCell ref="E14:F14"/>
    <mergeCell ref="H14:M14"/>
    <mergeCell ref="N14:Q14"/>
    <mergeCell ref="A15:D15"/>
    <mergeCell ref="E15:F15"/>
    <mergeCell ref="H15:M15"/>
    <mergeCell ref="N15:Q15"/>
    <mergeCell ref="A16:D16"/>
    <mergeCell ref="E16:F16"/>
    <mergeCell ref="H16:M16"/>
    <mergeCell ref="N16:Q16"/>
    <mergeCell ref="A17:D17"/>
    <mergeCell ref="E17:F17"/>
    <mergeCell ref="H17:M17"/>
    <mergeCell ref="N17:Q17"/>
    <mergeCell ref="A18:D18"/>
    <mergeCell ref="E18:F18"/>
    <mergeCell ref="H18:M18"/>
    <mergeCell ref="N18:Q18"/>
    <mergeCell ref="A19:D19"/>
    <mergeCell ref="E19:F19"/>
    <mergeCell ref="H19:M19"/>
    <mergeCell ref="N19:Q19"/>
    <mergeCell ref="A20:D20"/>
    <mergeCell ref="E20:F20"/>
    <mergeCell ref="H20:M20"/>
    <mergeCell ref="N20:Q20"/>
    <mergeCell ref="A21:D21"/>
    <mergeCell ref="E21:F21"/>
    <mergeCell ref="H21:M21"/>
    <mergeCell ref="N21:Q21"/>
    <mergeCell ref="N22:Q22"/>
    <mergeCell ref="R22:AB22"/>
    <mergeCell ref="A23:K23"/>
    <mergeCell ref="N23:Q23"/>
    <mergeCell ref="A24:E24"/>
    <mergeCell ref="G24:H24"/>
    <mergeCell ref="I24:K24"/>
    <mergeCell ref="P24:Q24"/>
    <mergeCell ref="R25:S25"/>
    <mergeCell ref="B26:C26"/>
    <mergeCell ref="G26:H26"/>
    <mergeCell ref="I26:J26"/>
    <mergeCell ref="K26:L26"/>
    <mergeCell ref="N26:P26"/>
    <mergeCell ref="R26:S26"/>
    <mergeCell ref="AB27:AC27"/>
    <mergeCell ref="R28:S28"/>
    <mergeCell ref="AB28:AC28"/>
    <mergeCell ref="W26:AA26"/>
    <mergeCell ref="B27:C27"/>
    <mergeCell ref="G27:H27"/>
    <mergeCell ref="I27:J27"/>
    <mergeCell ref="K27:L27"/>
    <mergeCell ref="R27:S27"/>
  </mergeCells>
  <hyperlinks>
    <hyperlink ref="M1" location="LIST!A1" display="BACK TO MENU LIST"/>
  </hyperlinks>
  <printOptions/>
  <pageMargins left="0.7" right="0.45" top="0.75" bottom="0.5" header="0.3" footer="0.3"/>
  <pageSetup horizontalDpi="600" verticalDpi="600" orientation="landscape" scale="85" r:id="rId1"/>
  <colBreaks count="1" manualBreakCount="1">
    <brk id="13" max="65535" man="1"/>
  </colBreaks>
</worksheet>
</file>

<file path=xl/worksheets/sheet19.xml><?xml version="1.0" encoding="utf-8"?>
<worksheet xmlns="http://schemas.openxmlformats.org/spreadsheetml/2006/main" xmlns:r="http://schemas.openxmlformats.org/officeDocument/2006/relationships">
  <dimension ref="A1:AH30"/>
  <sheetViews>
    <sheetView zoomScalePageLayoutView="0" workbookViewId="0" topLeftCell="D1">
      <selection activeCell="M1" sqref="M1"/>
    </sheetView>
  </sheetViews>
  <sheetFormatPr defaultColWidth="9.140625" defaultRowHeight="12.75"/>
  <cols>
    <col min="1" max="1" width="9.8515625" style="87" customWidth="1"/>
    <col min="2" max="3" width="9.140625" style="87" customWidth="1"/>
    <col min="4" max="4" width="9.8515625" style="87" customWidth="1"/>
    <col min="5" max="5" width="9.140625" style="87" customWidth="1"/>
    <col min="6" max="6" width="14.421875" style="87" customWidth="1"/>
    <col min="7" max="7" width="4.8515625" style="87" customWidth="1"/>
    <col min="8" max="8" width="8.57421875" style="87" customWidth="1"/>
    <col min="9" max="9" width="9.8515625" style="87" customWidth="1"/>
    <col min="10" max="10" width="8.57421875" style="87" customWidth="1"/>
    <col min="11" max="12" width="13.7109375" style="87" customWidth="1"/>
    <col min="13" max="13" width="38.8515625" style="87" customWidth="1"/>
    <col min="14" max="16" width="9.140625" style="87" customWidth="1"/>
    <col min="17" max="17" width="9.57421875" style="87" customWidth="1"/>
    <col min="18" max="18" width="9.8515625" style="87" customWidth="1"/>
    <col min="19" max="20" width="10.421875" style="87" customWidth="1"/>
    <col min="21" max="22" width="8.8515625" style="87" customWidth="1"/>
    <col min="23" max="23" width="9.8515625" style="87" customWidth="1"/>
    <col min="24" max="24" width="12.28125" style="87" customWidth="1"/>
    <col min="25" max="25" width="4.28125" style="87" customWidth="1"/>
    <col min="26" max="26" width="10.28125" style="87" customWidth="1"/>
    <col min="27" max="27" width="8.140625" style="87" customWidth="1"/>
    <col min="28" max="28" width="8.57421875" style="87" customWidth="1"/>
    <col min="29" max="29" width="11.57421875" style="87" customWidth="1"/>
    <col min="30" max="32" width="9.00390625" style="87" customWidth="1"/>
    <col min="33" max="16384" width="9.140625" style="87" customWidth="1"/>
  </cols>
  <sheetData>
    <row r="1" spans="1:34" ht="21">
      <c r="A1" s="428" t="s">
        <v>43</v>
      </c>
      <c r="B1" s="428"/>
      <c r="C1" s="428"/>
      <c r="D1" s="428"/>
      <c r="E1" s="428"/>
      <c r="F1" s="428"/>
      <c r="G1" s="428"/>
      <c r="H1" s="428"/>
      <c r="I1" s="428"/>
      <c r="J1" s="428"/>
      <c r="K1" s="428"/>
      <c r="L1" s="224"/>
      <c r="M1" s="251" t="s">
        <v>629</v>
      </c>
      <c r="N1" s="387" t="s">
        <v>56</v>
      </c>
      <c r="O1" s="388"/>
      <c r="P1" s="388"/>
      <c r="Q1" s="388"/>
      <c r="R1" s="388"/>
      <c r="S1" s="388"/>
      <c r="T1" s="388"/>
      <c r="U1" s="388"/>
      <c r="V1" s="388"/>
      <c r="W1" s="388"/>
      <c r="X1" s="388"/>
      <c r="Y1" s="388"/>
      <c r="Z1" s="388"/>
      <c r="AA1" s="388"/>
      <c r="AB1" s="388"/>
      <c r="AC1" s="388"/>
      <c r="AD1" s="214"/>
      <c r="AE1" s="214"/>
      <c r="AF1" s="214"/>
      <c r="AG1" s="151"/>
      <c r="AH1" s="151"/>
    </row>
    <row r="2" spans="1:34" ht="47.25" customHeight="1" thickBot="1">
      <c r="A2" s="370" t="s">
        <v>44</v>
      </c>
      <c r="B2" s="370"/>
      <c r="C2" s="389" t="s">
        <v>399</v>
      </c>
      <c r="D2" s="389"/>
      <c r="E2" s="389"/>
      <c r="F2" s="389"/>
      <c r="G2" s="389"/>
      <c r="H2" s="88" t="s">
        <v>55</v>
      </c>
      <c r="I2" s="89">
        <v>100</v>
      </c>
      <c r="J2" s="88" t="s">
        <v>48</v>
      </c>
      <c r="K2" s="153">
        <v>0.5</v>
      </c>
      <c r="L2" s="153" t="s">
        <v>156</v>
      </c>
      <c r="M2" s="91"/>
      <c r="N2" s="430" t="s">
        <v>17</v>
      </c>
      <c r="O2" s="430"/>
      <c r="P2" s="391" t="str">
        <f>C2</f>
        <v>Herb Roasted Red Potatoes</v>
      </c>
      <c r="Q2" s="391"/>
      <c r="R2" s="391"/>
      <c r="S2" s="391"/>
      <c r="T2" s="392"/>
      <c r="U2" s="149"/>
      <c r="V2" s="149"/>
      <c r="W2" s="88" t="s">
        <v>55</v>
      </c>
      <c r="X2" s="93">
        <f>I2</f>
        <v>100</v>
      </c>
      <c r="Y2" s="112"/>
      <c r="Z2" s="94" t="s">
        <v>53</v>
      </c>
      <c r="AA2" s="95">
        <f>K2</f>
        <v>0.5</v>
      </c>
      <c r="AB2" s="159" t="s">
        <v>156</v>
      </c>
      <c r="AC2" s="155"/>
      <c r="AD2" s="156"/>
      <c r="AE2" s="156"/>
      <c r="AF2" s="156"/>
      <c r="AG2" s="155"/>
      <c r="AH2" s="155"/>
    </row>
    <row r="3" spans="1:34" ht="19.5" customHeight="1">
      <c r="A3" s="216"/>
      <c r="B3" s="370"/>
      <c r="C3" s="423"/>
      <c r="D3" s="423"/>
      <c r="E3" s="423"/>
      <c r="F3" s="423"/>
      <c r="G3" s="423"/>
      <c r="H3" s="157"/>
      <c r="I3" s="214"/>
      <c r="J3" s="88"/>
      <c r="K3" s="95"/>
      <c r="L3" s="158"/>
      <c r="M3" s="92"/>
      <c r="N3" s="88"/>
      <c r="O3" s="88"/>
      <c r="P3" s="422">
        <f>C3</f>
        <v>0</v>
      </c>
      <c r="Q3" s="423"/>
      <c r="R3" s="423"/>
      <c r="S3" s="423"/>
      <c r="T3" s="423"/>
      <c r="U3" s="423"/>
      <c r="V3" s="423"/>
      <c r="W3" s="88"/>
      <c r="X3" s="112">
        <f>I3</f>
        <v>0</v>
      </c>
      <c r="Y3" s="112"/>
      <c r="Z3" s="94"/>
      <c r="AA3" s="95"/>
      <c r="AB3" s="159"/>
      <c r="AC3" s="155"/>
      <c r="AD3" s="156"/>
      <c r="AE3" s="156"/>
      <c r="AF3" s="156"/>
      <c r="AG3" s="155"/>
      <c r="AH3" s="155"/>
    </row>
    <row r="4" spans="2:34" ht="15" customHeight="1" thickBot="1">
      <c r="B4" s="410"/>
      <c r="C4" s="410"/>
      <c r="D4" s="410"/>
      <c r="E4" s="410"/>
      <c r="F4" s="410"/>
      <c r="G4" s="410"/>
      <c r="H4" s="160"/>
      <c r="I4" s="160"/>
      <c r="N4" s="161"/>
      <c r="O4" s="161"/>
      <c r="P4" s="410"/>
      <c r="Q4" s="410"/>
      <c r="R4" s="410"/>
      <c r="S4" s="410"/>
      <c r="T4" s="410"/>
      <c r="U4" s="410"/>
      <c r="V4" s="410"/>
      <c r="W4" s="214"/>
      <c r="X4" s="155"/>
      <c r="Y4" s="155"/>
      <c r="Z4" s="155"/>
      <c r="AA4" s="155"/>
      <c r="AB4" s="155"/>
      <c r="AC4" s="155"/>
      <c r="AD4" s="162"/>
      <c r="AE4" s="162"/>
      <c r="AF4" s="162"/>
      <c r="AG4" s="155"/>
      <c r="AH4" s="155"/>
    </row>
    <row r="5" spans="1:32" ht="45.75" customHeight="1" thickBot="1">
      <c r="A5" s="381" t="s">
        <v>1</v>
      </c>
      <c r="B5" s="396"/>
      <c r="C5" s="396"/>
      <c r="D5" s="397"/>
      <c r="E5" s="420" t="s">
        <v>54</v>
      </c>
      <c r="F5" s="421"/>
      <c r="G5" s="420" t="s">
        <v>32</v>
      </c>
      <c r="H5" s="427"/>
      <c r="I5" s="427"/>
      <c r="J5" s="427"/>
      <c r="K5" s="427"/>
      <c r="L5" s="427"/>
      <c r="M5" s="421"/>
      <c r="N5" s="425" t="s">
        <v>1</v>
      </c>
      <c r="O5" s="426"/>
      <c r="P5" s="426"/>
      <c r="Q5" s="426"/>
      <c r="R5" s="163" t="s">
        <v>31</v>
      </c>
      <c r="S5" s="223" t="s">
        <v>2</v>
      </c>
      <c r="T5" s="164" t="s">
        <v>51</v>
      </c>
      <c r="U5" s="163" t="s">
        <v>30</v>
      </c>
      <c r="V5" s="163" t="s">
        <v>49</v>
      </c>
      <c r="W5" s="163" t="s">
        <v>58</v>
      </c>
      <c r="X5" s="362" t="s">
        <v>79</v>
      </c>
      <c r="Y5" s="362"/>
      <c r="Z5" s="163" t="s">
        <v>50</v>
      </c>
      <c r="AA5" s="164" t="s">
        <v>13</v>
      </c>
      <c r="AB5" s="164" t="s">
        <v>129</v>
      </c>
      <c r="AC5" s="165" t="s">
        <v>130</v>
      </c>
      <c r="AD5" s="214"/>
      <c r="AE5" s="214"/>
      <c r="AF5" s="214"/>
    </row>
    <row r="6" spans="1:32" ht="18.75" customHeight="1">
      <c r="A6" s="363" t="s">
        <v>400</v>
      </c>
      <c r="B6" s="364"/>
      <c r="C6" s="364"/>
      <c r="D6" s="365"/>
      <c r="E6" s="366" t="s">
        <v>401</v>
      </c>
      <c r="F6" s="367"/>
      <c r="G6" s="98">
        <v>1</v>
      </c>
      <c r="H6" s="364" t="s">
        <v>402</v>
      </c>
      <c r="I6" s="364"/>
      <c r="J6" s="364"/>
      <c r="K6" s="364"/>
      <c r="L6" s="364"/>
      <c r="M6" s="367"/>
      <c r="N6" s="394" t="str">
        <f aca="true" t="shared" si="0" ref="N6:N21">A6</f>
        <v>Potatoes, Red Bliss, Fresh, Quartered</v>
      </c>
      <c r="O6" s="395"/>
      <c r="P6" s="395"/>
      <c r="Q6" s="395"/>
      <c r="R6" s="236">
        <v>0.3</v>
      </c>
      <c r="S6" s="167" t="s">
        <v>61</v>
      </c>
      <c r="T6" s="168">
        <f>R6*X2</f>
        <v>30</v>
      </c>
      <c r="U6" s="184">
        <f>(X2*R6)/AA6</f>
        <v>31.578947368421055</v>
      </c>
      <c r="V6" s="170" t="s">
        <v>61</v>
      </c>
      <c r="W6" s="171">
        <v>0.49</v>
      </c>
      <c r="X6" s="228">
        <v>30</v>
      </c>
      <c r="Y6" s="228"/>
      <c r="Z6" s="173">
        <f>W6*X6</f>
        <v>14.7</v>
      </c>
      <c r="AA6" s="174">
        <v>0.95</v>
      </c>
      <c r="AB6" s="175">
        <f>Z6/X2</f>
        <v>0.147</v>
      </c>
      <c r="AC6" s="176">
        <f aca="true" t="shared" si="1" ref="AC6:AC18">Z6</f>
        <v>14.7</v>
      </c>
      <c r="AD6" s="177"/>
      <c r="AE6" s="177"/>
      <c r="AF6" s="177"/>
    </row>
    <row r="7" spans="1:32" ht="18.75" customHeight="1">
      <c r="A7" s="351" t="s">
        <v>403</v>
      </c>
      <c r="B7" s="352"/>
      <c r="C7" s="352"/>
      <c r="D7" s="353"/>
      <c r="E7" s="356" t="s">
        <v>202</v>
      </c>
      <c r="F7" s="355"/>
      <c r="G7" s="98"/>
      <c r="H7" s="352" t="s">
        <v>404</v>
      </c>
      <c r="I7" s="352"/>
      <c r="J7" s="352"/>
      <c r="K7" s="352"/>
      <c r="L7" s="352"/>
      <c r="M7" s="355"/>
      <c r="N7" s="394" t="str">
        <f t="shared" si="0"/>
        <v>Oil, Canola</v>
      </c>
      <c r="O7" s="395"/>
      <c r="P7" s="395"/>
      <c r="Q7" s="395"/>
      <c r="R7" s="178">
        <v>0.0433</v>
      </c>
      <c r="S7" s="167" t="s">
        <v>103</v>
      </c>
      <c r="T7" s="181">
        <f>X2*R7</f>
        <v>4.33</v>
      </c>
      <c r="U7" s="180">
        <f>(X2*R7)/AA7</f>
        <v>4.33</v>
      </c>
      <c r="V7" s="170" t="s">
        <v>103</v>
      </c>
      <c r="W7" s="171">
        <v>0.05</v>
      </c>
      <c r="X7" s="181">
        <f>U7/1</f>
        <v>4.33</v>
      </c>
      <c r="Y7" s="181"/>
      <c r="Z7" s="173">
        <f aca="true" t="shared" si="2" ref="Z7:Z21">W7*X7</f>
        <v>0.21650000000000003</v>
      </c>
      <c r="AA7" s="179">
        <v>1</v>
      </c>
      <c r="AB7" s="175">
        <f>Z7/X2</f>
        <v>0.0021650000000000003</v>
      </c>
      <c r="AC7" s="176">
        <f t="shared" si="1"/>
        <v>0.21650000000000003</v>
      </c>
      <c r="AD7" s="177"/>
      <c r="AE7" s="177"/>
      <c r="AF7" s="177"/>
    </row>
    <row r="8" spans="1:32" ht="18.75" customHeight="1">
      <c r="A8" s="351" t="s">
        <v>405</v>
      </c>
      <c r="B8" s="352"/>
      <c r="C8" s="352"/>
      <c r="D8" s="353"/>
      <c r="E8" s="354" t="s">
        <v>202</v>
      </c>
      <c r="F8" s="355"/>
      <c r="G8" s="98">
        <v>2</v>
      </c>
      <c r="H8" s="352" t="s">
        <v>406</v>
      </c>
      <c r="I8" s="352"/>
      <c r="J8" s="352"/>
      <c r="K8" s="352"/>
      <c r="L8" s="352"/>
      <c r="M8" s="355"/>
      <c r="N8" s="394" t="str">
        <f t="shared" si="0"/>
        <v>Oregano, Crushed</v>
      </c>
      <c r="O8" s="395"/>
      <c r="P8" s="395"/>
      <c r="Q8" s="395"/>
      <c r="R8" s="178">
        <v>0.0433</v>
      </c>
      <c r="S8" s="167" t="s">
        <v>103</v>
      </c>
      <c r="T8" s="168">
        <f>X2*R8</f>
        <v>4.33</v>
      </c>
      <c r="U8" s="180">
        <f>(X2*R8)/AA8</f>
        <v>4.33</v>
      </c>
      <c r="V8" s="170" t="s">
        <v>103</v>
      </c>
      <c r="W8" s="171">
        <v>0.64</v>
      </c>
      <c r="X8" s="181">
        <f>U8/1</f>
        <v>4.33</v>
      </c>
      <c r="Y8" s="181"/>
      <c r="Z8" s="173">
        <f t="shared" si="2"/>
        <v>2.7712</v>
      </c>
      <c r="AA8" s="179">
        <v>1</v>
      </c>
      <c r="AB8" s="175">
        <f>Z8/X2</f>
        <v>0.027712</v>
      </c>
      <c r="AC8" s="182">
        <f t="shared" si="1"/>
        <v>2.7712</v>
      </c>
      <c r="AD8" s="177"/>
      <c r="AE8" s="177"/>
      <c r="AF8" s="177"/>
    </row>
    <row r="9" spans="1:32" ht="18.75" customHeight="1">
      <c r="A9" s="351" t="s">
        <v>407</v>
      </c>
      <c r="B9" s="352"/>
      <c r="C9" s="352"/>
      <c r="D9" s="353"/>
      <c r="E9" s="356" t="s">
        <v>170</v>
      </c>
      <c r="F9" s="355"/>
      <c r="G9" s="98"/>
      <c r="H9" s="352"/>
      <c r="I9" s="352"/>
      <c r="J9" s="352"/>
      <c r="K9" s="352"/>
      <c r="L9" s="352"/>
      <c r="M9" s="355"/>
      <c r="N9" s="394" t="str">
        <f t="shared" si="0"/>
        <v>Basil, Dried, Crushed</v>
      </c>
      <c r="O9" s="395"/>
      <c r="P9" s="395"/>
      <c r="Q9" s="395"/>
      <c r="R9" s="178">
        <v>0.02</v>
      </c>
      <c r="S9" s="167" t="s">
        <v>103</v>
      </c>
      <c r="T9" s="168">
        <f>X2*R9</f>
        <v>2</v>
      </c>
      <c r="U9" s="180">
        <f>(X2*R9)/AA9</f>
        <v>2</v>
      </c>
      <c r="V9" s="170" t="s">
        <v>103</v>
      </c>
      <c r="W9" s="171">
        <v>0.33</v>
      </c>
      <c r="X9" s="168">
        <f>U9/1</f>
        <v>2</v>
      </c>
      <c r="Y9" s="168"/>
      <c r="Z9" s="173">
        <f t="shared" si="2"/>
        <v>0.66</v>
      </c>
      <c r="AA9" s="179">
        <v>1</v>
      </c>
      <c r="AB9" s="175">
        <f>Z9/X2</f>
        <v>0.0066</v>
      </c>
      <c r="AC9" s="182">
        <f t="shared" si="1"/>
        <v>0.66</v>
      </c>
      <c r="AD9" s="177"/>
      <c r="AE9" s="177"/>
      <c r="AF9" s="177"/>
    </row>
    <row r="10" spans="1:32" ht="24.75" customHeight="1">
      <c r="A10" s="351" t="s">
        <v>408</v>
      </c>
      <c r="B10" s="352"/>
      <c r="C10" s="352"/>
      <c r="D10" s="353"/>
      <c r="E10" s="356" t="s">
        <v>235</v>
      </c>
      <c r="F10" s="355"/>
      <c r="G10" s="98">
        <v>3</v>
      </c>
      <c r="H10" s="352" t="s">
        <v>409</v>
      </c>
      <c r="I10" s="352"/>
      <c r="J10" s="352"/>
      <c r="K10" s="352"/>
      <c r="L10" s="352"/>
      <c r="M10" s="355"/>
      <c r="N10" s="394" t="str">
        <f t="shared" si="0"/>
        <v>Rosemary, Ground</v>
      </c>
      <c r="O10" s="395"/>
      <c r="P10" s="395"/>
      <c r="Q10" s="395"/>
      <c r="R10" s="183">
        <v>0.01</v>
      </c>
      <c r="S10" s="167" t="s">
        <v>103</v>
      </c>
      <c r="T10" s="168">
        <f>X2*R10</f>
        <v>1</v>
      </c>
      <c r="U10" s="180">
        <f>(X2*R10)/AA10</f>
        <v>1</v>
      </c>
      <c r="V10" s="170" t="s">
        <v>103</v>
      </c>
      <c r="W10" s="171">
        <v>0.4</v>
      </c>
      <c r="X10" s="181">
        <f>U10/1</f>
        <v>1</v>
      </c>
      <c r="Y10" s="181"/>
      <c r="Z10" s="173">
        <f t="shared" si="2"/>
        <v>0.4</v>
      </c>
      <c r="AA10" s="179">
        <v>1</v>
      </c>
      <c r="AB10" s="175">
        <f>Z10/X2</f>
        <v>0.004</v>
      </c>
      <c r="AC10" s="182">
        <f t="shared" si="1"/>
        <v>0.4</v>
      </c>
      <c r="AD10" s="177"/>
      <c r="AE10" s="177"/>
      <c r="AF10" s="177"/>
    </row>
    <row r="11" spans="1:32" ht="18.75" customHeight="1">
      <c r="A11" s="351" t="s">
        <v>410</v>
      </c>
      <c r="B11" s="359"/>
      <c r="C11" s="359"/>
      <c r="D11" s="355"/>
      <c r="E11" s="356" t="s">
        <v>235</v>
      </c>
      <c r="F11" s="355"/>
      <c r="G11" s="98"/>
      <c r="H11" s="352" t="s">
        <v>411</v>
      </c>
      <c r="I11" s="352"/>
      <c r="J11" s="352"/>
      <c r="K11" s="352"/>
      <c r="L11" s="352"/>
      <c r="M11" s="355"/>
      <c r="N11" s="393" t="str">
        <f t="shared" si="0"/>
        <v>Thyme, Ground</v>
      </c>
      <c r="O11" s="359"/>
      <c r="P11" s="359"/>
      <c r="Q11" s="359"/>
      <c r="R11" s="178">
        <v>0.01</v>
      </c>
      <c r="S11" s="167" t="s">
        <v>103</v>
      </c>
      <c r="T11" s="168">
        <f>X2*R11</f>
        <v>1</v>
      </c>
      <c r="U11" s="184">
        <f>(X2*R11)/AA11</f>
        <v>1</v>
      </c>
      <c r="V11" s="170" t="s">
        <v>103</v>
      </c>
      <c r="W11" s="171">
        <v>0.29</v>
      </c>
      <c r="X11" s="181">
        <f aca="true" t="shared" si="3" ref="X11:X21">U11/1</f>
        <v>1</v>
      </c>
      <c r="Y11" s="181"/>
      <c r="Z11" s="173">
        <f t="shared" si="2"/>
        <v>0.29</v>
      </c>
      <c r="AA11" s="179">
        <v>1</v>
      </c>
      <c r="AB11" s="175">
        <f>Z11/X2</f>
        <v>0.0029</v>
      </c>
      <c r="AC11" s="176">
        <f t="shared" si="1"/>
        <v>0.29</v>
      </c>
      <c r="AD11" s="177"/>
      <c r="AE11" s="177"/>
      <c r="AF11" s="177"/>
    </row>
    <row r="12" spans="1:32" ht="18.75" customHeight="1">
      <c r="A12" s="351" t="s">
        <v>412</v>
      </c>
      <c r="B12" s="352"/>
      <c r="C12" s="352"/>
      <c r="D12" s="353"/>
      <c r="E12" s="356" t="s">
        <v>235</v>
      </c>
      <c r="F12" s="355"/>
      <c r="G12" s="98"/>
      <c r="H12" s="352" t="s">
        <v>413</v>
      </c>
      <c r="I12" s="352"/>
      <c r="J12" s="352"/>
      <c r="K12" s="352"/>
      <c r="L12" s="352"/>
      <c r="M12" s="355"/>
      <c r="N12" s="351" t="str">
        <f>A12</f>
        <v>Garlic Powder</v>
      </c>
      <c r="O12" s="357"/>
      <c r="P12" s="357"/>
      <c r="Q12" s="357"/>
      <c r="R12" s="178">
        <v>0.01</v>
      </c>
      <c r="S12" s="167" t="s">
        <v>103</v>
      </c>
      <c r="T12" s="168">
        <f>X2*R12</f>
        <v>1</v>
      </c>
      <c r="U12" s="180">
        <f>(X2*R12)/AA12</f>
        <v>1</v>
      </c>
      <c r="V12" s="170" t="s">
        <v>103</v>
      </c>
      <c r="W12" s="171">
        <v>0.14</v>
      </c>
      <c r="X12" s="181">
        <f t="shared" si="3"/>
        <v>1</v>
      </c>
      <c r="Y12" s="181"/>
      <c r="Z12" s="173">
        <f t="shared" si="2"/>
        <v>0.14</v>
      </c>
      <c r="AA12" s="179">
        <v>1</v>
      </c>
      <c r="AB12" s="175">
        <f>Z12/X2</f>
        <v>0.0014000000000000002</v>
      </c>
      <c r="AC12" s="182">
        <f t="shared" si="1"/>
        <v>0.14</v>
      </c>
      <c r="AD12" s="177"/>
      <c r="AE12" s="177"/>
      <c r="AF12" s="177"/>
    </row>
    <row r="13" spans="1:32" ht="18.75" customHeight="1">
      <c r="A13" s="351" t="s">
        <v>106</v>
      </c>
      <c r="B13" s="352"/>
      <c r="C13" s="352"/>
      <c r="D13" s="353"/>
      <c r="E13" s="354" t="s">
        <v>101</v>
      </c>
      <c r="F13" s="355"/>
      <c r="G13" s="98"/>
      <c r="H13" s="352" t="s">
        <v>414</v>
      </c>
      <c r="I13" s="352"/>
      <c r="J13" s="352"/>
      <c r="K13" s="352"/>
      <c r="L13" s="352"/>
      <c r="M13" s="355"/>
      <c r="N13" s="394" t="str">
        <f t="shared" si="0"/>
        <v>Salt</v>
      </c>
      <c r="O13" s="395"/>
      <c r="P13" s="395"/>
      <c r="Q13" s="395"/>
      <c r="R13" s="178">
        <v>0.03</v>
      </c>
      <c r="S13" s="167" t="s">
        <v>103</v>
      </c>
      <c r="T13" s="168">
        <f>X2*R13</f>
        <v>3</v>
      </c>
      <c r="U13" s="184">
        <f>(X2*R13)/AA13</f>
        <v>3</v>
      </c>
      <c r="V13" s="170" t="s">
        <v>103</v>
      </c>
      <c r="W13" s="171">
        <v>0.01</v>
      </c>
      <c r="X13" s="181">
        <f>U13/1</f>
        <v>3</v>
      </c>
      <c r="Y13" s="181"/>
      <c r="Z13" s="173">
        <f t="shared" si="2"/>
        <v>0.03</v>
      </c>
      <c r="AA13" s="179">
        <v>1</v>
      </c>
      <c r="AB13" s="175">
        <f>Z13/X2</f>
        <v>0.0003</v>
      </c>
      <c r="AC13" s="182">
        <f t="shared" si="1"/>
        <v>0.03</v>
      </c>
      <c r="AD13" s="177"/>
      <c r="AE13" s="177"/>
      <c r="AF13" s="177"/>
    </row>
    <row r="14" spans="1:32" ht="18.75" customHeight="1">
      <c r="A14" s="351" t="s">
        <v>394</v>
      </c>
      <c r="B14" s="352"/>
      <c r="C14" s="352"/>
      <c r="D14" s="353"/>
      <c r="E14" s="354" t="s">
        <v>170</v>
      </c>
      <c r="F14" s="355"/>
      <c r="G14" s="98"/>
      <c r="H14" s="360"/>
      <c r="I14" s="360"/>
      <c r="J14" s="360"/>
      <c r="K14" s="360"/>
      <c r="L14" s="360"/>
      <c r="M14" s="401"/>
      <c r="N14" s="394" t="str">
        <f t="shared" si="0"/>
        <v>Pepper, Black, Ground</v>
      </c>
      <c r="O14" s="395"/>
      <c r="P14" s="395"/>
      <c r="Q14" s="395"/>
      <c r="R14" s="178">
        <v>0.02</v>
      </c>
      <c r="S14" s="167" t="s">
        <v>103</v>
      </c>
      <c r="T14" s="168">
        <f>X2*R14</f>
        <v>2</v>
      </c>
      <c r="U14" s="184">
        <f>(X2*R14)/AA14</f>
        <v>2</v>
      </c>
      <c r="V14" s="170" t="s">
        <v>103</v>
      </c>
      <c r="W14" s="171">
        <v>0.03</v>
      </c>
      <c r="X14" s="168">
        <f>U14/1</f>
        <v>2</v>
      </c>
      <c r="Y14" s="168"/>
      <c r="Z14" s="173">
        <f t="shared" si="2"/>
        <v>0.06</v>
      </c>
      <c r="AA14" s="179">
        <v>1</v>
      </c>
      <c r="AB14" s="175">
        <f>Z14/X2</f>
        <v>0.0006</v>
      </c>
      <c r="AC14" s="182">
        <f t="shared" si="1"/>
        <v>0.06</v>
      </c>
      <c r="AD14" s="177"/>
      <c r="AE14" s="177"/>
      <c r="AF14" s="177"/>
    </row>
    <row r="15" spans="1:32" ht="18.75" customHeight="1">
      <c r="A15" s="351" t="s">
        <v>415</v>
      </c>
      <c r="B15" s="352"/>
      <c r="C15" s="352"/>
      <c r="D15" s="353"/>
      <c r="E15" s="354" t="s">
        <v>347</v>
      </c>
      <c r="F15" s="355"/>
      <c r="G15" s="98"/>
      <c r="H15" s="352"/>
      <c r="I15" s="352"/>
      <c r="J15" s="352"/>
      <c r="K15" s="352"/>
      <c r="L15" s="352"/>
      <c r="M15" s="355"/>
      <c r="N15" s="394" t="str">
        <f t="shared" si="0"/>
        <v>Parsley, Fresh, Bunch</v>
      </c>
      <c r="O15" s="395"/>
      <c r="P15" s="395"/>
      <c r="Q15" s="395"/>
      <c r="R15" s="185">
        <v>0.03</v>
      </c>
      <c r="S15" s="167" t="s">
        <v>91</v>
      </c>
      <c r="T15" s="168">
        <f>X2*R15</f>
        <v>3</v>
      </c>
      <c r="U15" s="184">
        <f>(X2*R15)/AA15</f>
        <v>3.333333333333333</v>
      </c>
      <c r="V15" s="170" t="s">
        <v>91</v>
      </c>
      <c r="W15" s="171">
        <v>0.37</v>
      </c>
      <c r="X15" s="168">
        <f t="shared" si="3"/>
        <v>3.333333333333333</v>
      </c>
      <c r="Y15" s="168"/>
      <c r="Z15" s="173">
        <f t="shared" si="2"/>
        <v>1.2333333333333332</v>
      </c>
      <c r="AA15" s="179">
        <v>0.9</v>
      </c>
      <c r="AB15" s="175">
        <f>Z15/X2</f>
        <v>0.012333333333333332</v>
      </c>
      <c r="AC15" s="182">
        <f t="shared" si="1"/>
        <v>1.2333333333333332</v>
      </c>
      <c r="AD15" s="177"/>
      <c r="AE15" s="177"/>
      <c r="AF15" s="177"/>
    </row>
    <row r="16" spans="1:32" ht="18.75" customHeight="1">
      <c r="A16" s="351" t="s">
        <v>416</v>
      </c>
      <c r="B16" s="352"/>
      <c r="C16" s="352"/>
      <c r="D16" s="353"/>
      <c r="E16" s="354" t="s">
        <v>417</v>
      </c>
      <c r="F16" s="355"/>
      <c r="G16" s="98"/>
      <c r="H16" s="352"/>
      <c r="I16" s="352"/>
      <c r="J16" s="352"/>
      <c r="K16" s="352"/>
      <c r="L16" s="352"/>
      <c r="M16" s="355"/>
      <c r="N16" s="394" t="str">
        <f t="shared" si="0"/>
        <v>Red Peppers Julianne</v>
      </c>
      <c r="O16" s="395"/>
      <c r="P16" s="395"/>
      <c r="Q16" s="395"/>
      <c r="R16" s="185">
        <v>0.06</v>
      </c>
      <c r="S16" s="167" t="s">
        <v>91</v>
      </c>
      <c r="T16" s="168">
        <f>X2*R16</f>
        <v>6</v>
      </c>
      <c r="U16" s="184">
        <f>(X2*R16)/AA16</f>
        <v>7.5</v>
      </c>
      <c r="V16" s="170" t="s">
        <v>91</v>
      </c>
      <c r="W16" s="171">
        <v>1.16</v>
      </c>
      <c r="X16" s="168">
        <f t="shared" si="3"/>
        <v>7.5</v>
      </c>
      <c r="Y16" s="168"/>
      <c r="Z16" s="173">
        <f t="shared" si="2"/>
        <v>8.7</v>
      </c>
      <c r="AA16" s="179">
        <v>0.8</v>
      </c>
      <c r="AB16" s="175">
        <f>Z16/X2</f>
        <v>0.087</v>
      </c>
      <c r="AC16" s="182">
        <f t="shared" si="1"/>
        <v>8.7</v>
      </c>
      <c r="AD16" s="177"/>
      <c r="AE16" s="177"/>
      <c r="AF16" s="177"/>
    </row>
    <row r="17" spans="1:32" ht="18.75" customHeight="1">
      <c r="A17" s="351" t="s">
        <v>418</v>
      </c>
      <c r="B17" s="352"/>
      <c r="C17" s="352"/>
      <c r="D17" s="353"/>
      <c r="E17" s="354" t="s">
        <v>417</v>
      </c>
      <c r="F17" s="355"/>
      <c r="G17" s="98"/>
      <c r="H17" s="352"/>
      <c r="I17" s="352"/>
      <c r="J17" s="352"/>
      <c r="K17" s="352"/>
      <c r="L17" s="352"/>
      <c r="M17" s="355"/>
      <c r="N17" s="394" t="str">
        <f t="shared" si="0"/>
        <v>Green Peppers Julianne</v>
      </c>
      <c r="O17" s="395"/>
      <c r="P17" s="395"/>
      <c r="Q17" s="395"/>
      <c r="R17" s="185">
        <v>0.06</v>
      </c>
      <c r="S17" s="167" t="s">
        <v>91</v>
      </c>
      <c r="T17" s="168">
        <f>X2*R17</f>
        <v>6</v>
      </c>
      <c r="U17" s="184">
        <f>(X2*R17)/AA17</f>
        <v>7.5</v>
      </c>
      <c r="V17" s="170" t="s">
        <v>91</v>
      </c>
      <c r="W17" s="171">
        <v>0.82</v>
      </c>
      <c r="X17" s="168">
        <f t="shared" si="3"/>
        <v>7.5</v>
      </c>
      <c r="Y17" s="168"/>
      <c r="Z17" s="173">
        <f t="shared" si="2"/>
        <v>6.1499999999999995</v>
      </c>
      <c r="AA17" s="179">
        <v>0.8</v>
      </c>
      <c r="AB17" s="175">
        <f>Z17/X2</f>
        <v>0.06149999999999999</v>
      </c>
      <c r="AC17" s="182">
        <f t="shared" si="1"/>
        <v>6.1499999999999995</v>
      </c>
      <c r="AD17" s="177"/>
      <c r="AE17" s="177"/>
      <c r="AF17" s="177"/>
    </row>
    <row r="18" spans="1:32" ht="18.75" customHeight="1">
      <c r="A18" s="351" t="s">
        <v>419</v>
      </c>
      <c r="B18" s="352"/>
      <c r="C18" s="352"/>
      <c r="D18" s="353"/>
      <c r="E18" s="354" t="s">
        <v>417</v>
      </c>
      <c r="F18" s="355"/>
      <c r="G18" s="98"/>
      <c r="H18" s="352"/>
      <c r="I18" s="352"/>
      <c r="J18" s="352"/>
      <c r="K18" s="352"/>
      <c r="L18" s="352"/>
      <c r="M18" s="355"/>
      <c r="N18" s="394" t="str">
        <f t="shared" si="0"/>
        <v>Onion Yellow Julianne</v>
      </c>
      <c r="O18" s="395"/>
      <c r="P18" s="395"/>
      <c r="Q18" s="395"/>
      <c r="R18" s="185">
        <v>0.06</v>
      </c>
      <c r="S18" s="167" t="s">
        <v>91</v>
      </c>
      <c r="T18" s="168">
        <f>X2*R18</f>
        <v>6</v>
      </c>
      <c r="U18" s="184">
        <f>(X2*R18)/AA18</f>
        <v>6.666666666666666</v>
      </c>
      <c r="V18" s="170" t="s">
        <v>91</v>
      </c>
      <c r="W18" s="171">
        <v>0.14</v>
      </c>
      <c r="X18" s="168">
        <f t="shared" si="3"/>
        <v>6.666666666666666</v>
      </c>
      <c r="Y18" s="168"/>
      <c r="Z18" s="173">
        <f t="shared" si="2"/>
        <v>0.9333333333333333</v>
      </c>
      <c r="AA18" s="179">
        <v>0.9</v>
      </c>
      <c r="AB18" s="175">
        <f>Z18/X2</f>
        <v>0.009333333333333334</v>
      </c>
      <c r="AC18" s="182">
        <f t="shared" si="1"/>
        <v>0.9333333333333333</v>
      </c>
      <c r="AD18" s="177"/>
      <c r="AE18" s="177"/>
      <c r="AF18" s="177"/>
    </row>
    <row r="19" spans="1:32" ht="18.75" customHeight="1">
      <c r="A19" s="351"/>
      <c r="B19" s="352"/>
      <c r="C19" s="352"/>
      <c r="D19" s="353"/>
      <c r="E19" s="354"/>
      <c r="F19" s="355"/>
      <c r="G19" s="98"/>
      <c r="H19" s="352"/>
      <c r="I19" s="352"/>
      <c r="J19" s="352"/>
      <c r="K19" s="352"/>
      <c r="L19" s="352"/>
      <c r="M19" s="355"/>
      <c r="N19" s="394">
        <f t="shared" si="0"/>
        <v>0</v>
      </c>
      <c r="O19" s="395"/>
      <c r="P19" s="395"/>
      <c r="Q19" s="395"/>
      <c r="R19" s="185"/>
      <c r="S19" s="167"/>
      <c r="T19" s="168">
        <f>X2*R19</f>
        <v>0</v>
      </c>
      <c r="U19" s="184">
        <f>(X2*R19)/AA19</f>
        <v>0</v>
      </c>
      <c r="V19" s="170"/>
      <c r="W19" s="171">
        <v>0</v>
      </c>
      <c r="X19" s="168">
        <f t="shared" si="3"/>
        <v>0</v>
      </c>
      <c r="Y19" s="168"/>
      <c r="Z19" s="173">
        <f t="shared" si="2"/>
        <v>0</v>
      </c>
      <c r="AA19" s="179">
        <v>1</v>
      </c>
      <c r="AB19" s="175">
        <f>Z19/X2</f>
        <v>0</v>
      </c>
      <c r="AC19" s="182">
        <f>ROUND(U19*AB19,5)</f>
        <v>0</v>
      </c>
      <c r="AD19" s="177"/>
      <c r="AE19" s="177"/>
      <c r="AF19" s="177"/>
    </row>
    <row r="20" spans="1:32" ht="18.75" customHeight="1">
      <c r="A20" s="351"/>
      <c r="B20" s="352"/>
      <c r="C20" s="352"/>
      <c r="D20" s="353"/>
      <c r="E20" s="354"/>
      <c r="F20" s="355"/>
      <c r="G20" s="98"/>
      <c r="H20" s="352"/>
      <c r="I20" s="352"/>
      <c r="J20" s="352"/>
      <c r="K20" s="352"/>
      <c r="L20" s="352"/>
      <c r="M20" s="355"/>
      <c r="N20" s="394">
        <f t="shared" si="0"/>
        <v>0</v>
      </c>
      <c r="O20" s="395"/>
      <c r="P20" s="395"/>
      <c r="Q20" s="395"/>
      <c r="R20" s="185"/>
      <c r="S20" s="167"/>
      <c r="T20" s="168">
        <f>X2*R20</f>
        <v>0</v>
      </c>
      <c r="U20" s="184">
        <f>(X2*R20)/AA20</f>
        <v>0</v>
      </c>
      <c r="V20" s="170"/>
      <c r="W20" s="171">
        <v>0</v>
      </c>
      <c r="X20" s="168">
        <f t="shared" si="3"/>
        <v>0</v>
      </c>
      <c r="Y20" s="168"/>
      <c r="Z20" s="173">
        <f t="shared" si="2"/>
        <v>0</v>
      </c>
      <c r="AA20" s="179">
        <v>1</v>
      </c>
      <c r="AB20" s="175">
        <f>Z20/X2</f>
        <v>0</v>
      </c>
      <c r="AC20" s="182">
        <f>ROUND(U20*AB20,5)</f>
        <v>0</v>
      </c>
      <c r="AD20" s="177"/>
      <c r="AE20" s="177"/>
      <c r="AF20" s="177"/>
    </row>
    <row r="21" spans="1:32" ht="18.75" customHeight="1">
      <c r="A21" s="351"/>
      <c r="B21" s="352"/>
      <c r="C21" s="352"/>
      <c r="D21" s="353"/>
      <c r="E21" s="354"/>
      <c r="F21" s="355"/>
      <c r="G21" s="98"/>
      <c r="H21" s="352"/>
      <c r="I21" s="352"/>
      <c r="J21" s="352"/>
      <c r="K21" s="352"/>
      <c r="L21" s="352"/>
      <c r="M21" s="355"/>
      <c r="N21" s="394">
        <f t="shared" si="0"/>
        <v>0</v>
      </c>
      <c r="O21" s="395"/>
      <c r="P21" s="395"/>
      <c r="Q21" s="395"/>
      <c r="R21" s="185"/>
      <c r="S21" s="167"/>
      <c r="T21" s="168">
        <f>X2*R21</f>
        <v>0</v>
      </c>
      <c r="U21" s="184">
        <f>(X2*R21)/AA21</f>
        <v>0</v>
      </c>
      <c r="V21" s="170"/>
      <c r="W21" s="171">
        <v>0</v>
      </c>
      <c r="X21" s="168">
        <f t="shared" si="3"/>
        <v>0</v>
      </c>
      <c r="Y21" s="168"/>
      <c r="Z21" s="173">
        <f t="shared" si="2"/>
        <v>0</v>
      </c>
      <c r="AA21" s="179">
        <v>1</v>
      </c>
      <c r="AB21" s="175">
        <f>Z21/X2</f>
        <v>0</v>
      </c>
      <c r="AC21" s="182">
        <f>ROUND(U21*AB21,5)</f>
        <v>0</v>
      </c>
      <c r="AD21" s="177"/>
      <c r="AE21" s="177"/>
      <c r="AF21" s="177"/>
    </row>
    <row r="22" spans="1:32" ht="18.75" customHeight="1">
      <c r="A22" s="351"/>
      <c r="B22" s="352"/>
      <c r="C22" s="352"/>
      <c r="D22" s="353"/>
      <c r="E22" s="354"/>
      <c r="F22" s="355"/>
      <c r="G22" s="98"/>
      <c r="H22" s="352"/>
      <c r="I22" s="352"/>
      <c r="J22" s="352"/>
      <c r="K22" s="352"/>
      <c r="L22" s="352"/>
      <c r="M22" s="355"/>
      <c r="N22" s="394"/>
      <c r="O22" s="395"/>
      <c r="P22" s="395"/>
      <c r="Q22" s="395"/>
      <c r="R22" s="185"/>
      <c r="S22" s="167"/>
      <c r="T22" s="168"/>
      <c r="U22" s="184"/>
      <c r="V22" s="170"/>
      <c r="W22" s="171">
        <v>0</v>
      </c>
      <c r="X22" s="168"/>
      <c r="Y22" s="168"/>
      <c r="Z22" s="186"/>
      <c r="AA22" s="179"/>
      <c r="AB22" s="175"/>
      <c r="AC22" s="182">
        <f>ROUND(U22*AB22,5)</f>
        <v>0</v>
      </c>
      <c r="AD22" s="177"/>
      <c r="AE22" s="177"/>
      <c r="AF22" s="177"/>
    </row>
    <row r="23" spans="1:32" ht="18.75" customHeight="1" thickBot="1">
      <c r="A23" s="414"/>
      <c r="B23" s="402"/>
      <c r="C23" s="402"/>
      <c r="D23" s="415"/>
      <c r="E23" s="354"/>
      <c r="F23" s="355"/>
      <c r="G23" s="187"/>
      <c r="H23" s="402"/>
      <c r="I23" s="402"/>
      <c r="J23" s="402"/>
      <c r="K23" s="402"/>
      <c r="L23" s="402"/>
      <c r="M23" s="403"/>
      <c r="N23" s="394"/>
      <c r="O23" s="395"/>
      <c r="P23" s="395"/>
      <c r="Q23" s="395"/>
      <c r="R23" s="185"/>
      <c r="S23" s="167"/>
      <c r="T23" s="168"/>
      <c r="U23" s="184"/>
      <c r="V23" s="170"/>
      <c r="W23" s="171">
        <v>0</v>
      </c>
      <c r="X23" s="168"/>
      <c r="Y23" s="168"/>
      <c r="Z23" s="186"/>
      <c r="AA23" s="179"/>
      <c r="AB23" s="175"/>
      <c r="AC23" s="182">
        <f>ROUND(U23*AB23,5)</f>
        <v>0</v>
      </c>
      <c r="AD23" s="177"/>
      <c r="AE23" s="177"/>
      <c r="AF23" s="177"/>
    </row>
    <row r="24" spans="1:32" ht="25.5" customHeight="1" thickBot="1">
      <c r="A24" s="188"/>
      <c r="B24" s="217"/>
      <c r="C24" s="217"/>
      <c r="D24" s="217"/>
      <c r="E24" s="217"/>
      <c r="F24" s="217"/>
      <c r="G24" s="217"/>
      <c r="H24" s="217"/>
      <c r="I24" s="217"/>
      <c r="J24" s="217"/>
      <c r="K24" s="218"/>
      <c r="L24" s="131"/>
      <c r="M24" s="131"/>
      <c r="N24" s="416" t="s">
        <v>47</v>
      </c>
      <c r="O24" s="417"/>
      <c r="P24" s="417"/>
      <c r="Q24" s="418"/>
      <c r="R24" s="419" t="s">
        <v>7</v>
      </c>
      <c r="S24" s="418"/>
      <c r="T24" s="418"/>
      <c r="U24" s="418"/>
      <c r="V24" s="418"/>
      <c r="W24" s="418"/>
      <c r="X24" s="418"/>
      <c r="Y24" s="418"/>
      <c r="Z24" s="418"/>
      <c r="AA24" s="418"/>
      <c r="AB24" s="418"/>
      <c r="AC24" s="122">
        <f>ROUNDUP(SUM(AC6:AC23),5)</f>
        <v>36.28437</v>
      </c>
      <c r="AD24" s="177"/>
      <c r="AE24" s="177"/>
      <c r="AF24" s="177"/>
    </row>
    <row r="25" spans="1:32" ht="20.25" customHeight="1">
      <c r="A25" s="398" t="s">
        <v>45</v>
      </c>
      <c r="B25" s="399"/>
      <c r="C25" s="399"/>
      <c r="D25" s="399"/>
      <c r="E25" s="399"/>
      <c r="F25" s="399"/>
      <c r="G25" s="399"/>
      <c r="H25" s="399"/>
      <c r="I25" s="399"/>
      <c r="J25" s="399"/>
      <c r="K25" s="400"/>
      <c r="L25" s="189"/>
      <c r="M25" s="189"/>
      <c r="N25" s="411"/>
      <c r="O25" s="412"/>
      <c r="P25" s="412"/>
      <c r="Q25" s="412"/>
      <c r="R25" s="190"/>
      <c r="S25" s="190"/>
      <c r="T25" s="190"/>
      <c r="U25" s="190"/>
      <c r="V25" s="190"/>
      <c r="W25" s="112" t="s">
        <v>9</v>
      </c>
      <c r="X25" s="112"/>
      <c r="Y25" s="112"/>
      <c r="Z25" s="112"/>
      <c r="AA25" s="112"/>
      <c r="AB25" s="112"/>
      <c r="AC25" s="125">
        <f>ROUND(AC24*10/100,5)</f>
        <v>3.62844</v>
      </c>
      <c r="AD25" s="177"/>
      <c r="AE25" s="177"/>
      <c r="AF25" s="177"/>
    </row>
    <row r="26" spans="1:32" ht="22.5" customHeight="1" thickBot="1">
      <c r="A26" s="329" t="s">
        <v>42</v>
      </c>
      <c r="B26" s="404"/>
      <c r="C26" s="404"/>
      <c r="D26" s="404"/>
      <c r="E26" s="404"/>
      <c r="F26" s="219"/>
      <c r="G26" s="331" t="s">
        <v>46</v>
      </c>
      <c r="H26" s="331"/>
      <c r="I26" s="331"/>
      <c r="J26" s="404"/>
      <c r="K26" s="405"/>
      <c r="L26" s="219"/>
      <c r="M26" s="219"/>
      <c r="N26" s="145"/>
      <c r="O26" s="191"/>
      <c r="P26" s="410"/>
      <c r="Q26" s="410"/>
      <c r="R26" s="192"/>
      <c r="S26" s="192"/>
      <c r="T26" s="192"/>
      <c r="U26" s="192"/>
      <c r="V26" s="192"/>
      <c r="W26" s="93" t="s">
        <v>6</v>
      </c>
      <c r="X26" s="93"/>
      <c r="Y26" s="93"/>
      <c r="Z26" s="93"/>
      <c r="AA26" s="93"/>
      <c r="AB26" s="93"/>
      <c r="AC26" s="130">
        <f>AC24+AC25</f>
        <v>39.91281</v>
      </c>
      <c r="AD26" s="177"/>
      <c r="AE26" s="177"/>
      <c r="AF26" s="177"/>
    </row>
    <row r="27" spans="18:32" ht="7.5" customHeight="1" thickBot="1">
      <c r="R27" s="319"/>
      <c r="S27" s="319"/>
      <c r="T27" s="214"/>
      <c r="U27" s="214"/>
      <c r="V27" s="214"/>
      <c r="W27" s="214"/>
      <c r="X27" s="214"/>
      <c r="Y27" s="214"/>
      <c r="Z27" s="214"/>
      <c r="AA27" s="88"/>
      <c r="AB27" s="88"/>
      <c r="AC27" s="88"/>
      <c r="AD27" s="151"/>
      <c r="AE27" s="151"/>
      <c r="AF27" s="151"/>
    </row>
    <row r="28" spans="1:32" ht="20.25" customHeight="1">
      <c r="A28" s="213" t="s">
        <v>35</v>
      </c>
      <c r="B28" s="313" t="s">
        <v>36</v>
      </c>
      <c r="C28" s="313"/>
      <c r="D28" s="65" t="s">
        <v>37</v>
      </c>
      <c r="E28" s="65" t="s">
        <v>38</v>
      </c>
      <c r="F28" s="65" t="s">
        <v>39</v>
      </c>
      <c r="G28" s="313" t="s">
        <v>40</v>
      </c>
      <c r="H28" s="313"/>
      <c r="I28" s="313" t="s">
        <v>41</v>
      </c>
      <c r="J28" s="313"/>
      <c r="K28" s="313" t="s">
        <v>52</v>
      </c>
      <c r="L28" s="313"/>
      <c r="M28" s="213" t="s">
        <v>177</v>
      </c>
      <c r="N28" s="322" t="s">
        <v>5</v>
      </c>
      <c r="O28" s="322"/>
      <c r="P28" s="322"/>
      <c r="Q28" s="131"/>
      <c r="R28" s="322"/>
      <c r="S28" s="323"/>
      <c r="T28" s="215"/>
      <c r="U28" s="215"/>
      <c r="V28" s="215"/>
      <c r="W28" s="311" t="s">
        <v>122</v>
      </c>
      <c r="X28" s="312"/>
      <c r="Y28" s="312"/>
      <c r="Z28" s="312"/>
      <c r="AA28" s="312"/>
      <c r="AB28" s="222"/>
      <c r="AC28" s="195">
        <f>AC26/X2</f>
        <v>0.3991281</v>
      </c>
      <c r="AD28" s="193"/>
      <c r="AE28" s="193"/>
      <c r="AF28" s="193"/>
    </row>
    <row r="29" spans="1:32" ht="37.5" customHeight="1">
      <c r="A29" s="213" t="s">
        <v>420</v>
      </c>
      <c r="B29" s="313" t="s">
        <v>421</v>
      </c>
      <c r="C29" s="313"/>
      <c r="D29" s="65" t="s">
        <v>71</v>
      </c>
      <c r="E29" s="65" t="s">
        <v>180</v>
      </c>
      <c r="F29" s="65" t="s">
        <v>59</v>
      </c>
      <c r="G29" s="313" t="s">
        <v>422</v>
      </c>
      <c r="H29" s="313"/>
      <c r="I29" s="313" t="s">
        <v>423</v>
      </c>
      <c r="J29" s="313"/>
      <c r="K29" s="313" t="s">
        <v>60</v>
      </c>
      <c r="L29" s="313"/>
      <c r="M29" s="226">
        <f ca="1">NOW()</f>
        <v>41121.30702407407</v>
      </c>
      <c r="N29" s="237" t="s">
        <v>19</v>
      </c>
      <c r="O29" s="238" t="s">
        <v>20</v>
      </c>
      <c r="P29" s="239" t="s">
        <v>21</v>
      </c>
      <c r="Q29" s="240" t="s">
        <v>22</v>
      </c>
      <c r="R29" s="441" t="s">
        <v>8</v>
      </c>
      <c r="S29" s="442"/>
      <c r="T29" s="137"/>
      <c r="U29" s="137"/>
      <c r="V29" s="137"/>
      <c r="W29" s="150"/>
      <c r="X29" s="221" t="s">
        <v>123</v>
      </c>
      <c r="Y29" s="221"/>
      <c r="Z29" s="221"/>
      <c r="AA29" s="221" t="s">
        <v>23</v>
      </c>
      <c r="AB29" s="408" t="s">
        <v>24</v>
      </c>
      <c r="AC29" s="409"/>
      <c r="AD29" s="193"/>
      <c r="AE29" s="193"/>
      <c r="AF29" s="193"/>
    </row>
    <row r="30" spans="14:29" ht="19.5" customHeight="1" thickBot="1">
      <c r="N30" s="139">
        <f>X2</f>
        <v>100</v>
      </c>
      <c r="O30" s="140"/>
      <c r="P30" s="141">
        <f>AC26</f>
        <v>39.91281</v>
      </c>
      <c r="Q30" s="142">
        <v>0</v>
      </c>
      <c r="R30" s="307">
        <f>P30+Q30</f>
        <v>39.91281</v>
      </c>
      <c r="S30" s="308"/>
      <c r="T30" s="143"/>
      <c r="U30" s="144"/>
      <c r="V30" s="144"/>
      <c r="W30" s="145"/>
      <c r="X30" s="146">
        <f>AC28/AA30</f>
        <v>1.330427</v>
      </c>
      <c r="Y30" s="146"/>
      <c r="Z30" s="146"/>
      <c r="AA30" s="147">
        <v>0.3</v>
      </c>
      <c r="AB30" s="309">
        <f ca="1">NOW()</f>
        <v>41121.30702407407</v>
      </c>
      <c r="AC30" s="310"/>
    </row>
  </sheetData>
  <sheetProtection/>
  <mergeCells count="109">
    <mergeCell ref="A1:K1"/>
    <mergeCell ref="N1:AC1"/>
    <mergeCell ref="A2:B2"/>
    <mergeCell ref="C2:G2"/>
    <mergeCell ref="N2:O2"/>
    <mergeCell ref="P2:T2"/>
    <mergeCell ref="B3:G4"/>
    <mergeCell ref="P3:V4"/>
    <mergeCell ref="A5:D5"/>
    <mergeCell ref="E5:F5"/>
    <mergeCell ref="G5:M5"/>
    <mergeCell ref="N5:Q5"/>
    <mergeCell ref="X5:Y5"/>
    <mergeCell ref="A6:D6"/>
    <mergeCell ref="E6:F6"/>
    <mergeCell ref="H6:M6"/>
    <mergeCell ref="N6:Q6"/>
    <mergeCell ref="A7:D7"/>
    <mergeCell ref="E7:F7"/>
    <mergeCell ref="H7:M7"/>
    <mergeCell ref="N7:Q7"/>
    <mergeCell ref="A8:D8"/>
    <mergeCell ref="E8:F8"/>
    <mergeCell ref="H8:M8"/>
    <mergeCell ref="N8:Q8"/>
    <mergeCell ref="A9:D9"/>
    <mergeCell ref="E9:F9"/>
    <mergeCell ref="H9:M9"/>
    <mergeCell ref="N9:Q9"/>
    <mergeCell ref="A10:D10"/>
    <mergeCell ref="E10:F10"/>
    <mergeCell ref="H10:M10"/>
    <mergeCell ref="N10:Q10"/>
    <mergeCell ref="A11:D11"/>
    <mergeCell ref="E11:F11"/>
    <mergeCell ref="H11:M11"/>
    <mergeCell ref="N11:Q11"/>
    <mergeCell ref="A12:D12"/>
    <mergeCell ref="E12:F12"/>
    <mergeCell ref="H12:M12"/>
    <mergeCell ref="N12:Q12"/>
    <mergeCell ref="A13:D13"/>
    <mergeCell ref="E13:F13"/>
    <mergeCell ref="H13:M13"/>
    <mergeCell ref="N13:Q13"/>
    <mergeCell ref="A14:D14"/>
    <mergeCell ref="E14:F14"/>
    <mergeCell ref="H14:M14"/>
    <mergeCell ref="N14:Q14"/>
    <mergeCell ref="A15:D15"/>
    <mergeCell ref="E15:F15"/>
    <mergeCell ref="H15:M15"/>
    <mergeCell ref="N15:Q15"/>
    <mergeCell ref="A16:D16"/>
    <mergeCell ref="E16:F16"/>
    <mergeCell ref="H16:M16"/>
    <mergeCell ref="N16:Q16"/>
    <mergeCell ref="A17:D17"/>
    <mergeCell ref="E17:F17"/>
    <mergeCell ref="H17:M17"/>
    <mergeCell ref="N17:Q17"/>
    <mergeCell ref="A18:D18"/>
    <mergeCell ref="E18:F18"/>
    <mergeCell ref="H18:M18"/>
    <mergeCell ref="N18:Q18"/>
    <mergeCell ref="A19:D19"/>
    <mergeCell ref="E19:F19"/>
    <mergeCell ref="H19:M19"/>
    <mergeCell ref="N19:Q19"/>
    <mergeCell ref="A20:D20"/>
    <mergeCell ref="E20:F20"/>
    <mergeCell ref="H20:M20"/>
    <mergeCell ref="N20:Q20"/>
    <mergeCell ref="A21:D21"/>
    <mergeCell ref="E21:F21"/>
    <mergeCell ref="H21:M21"/>
    <mergeCell ref="N21:Q21"/>
    <mergeCell ref="A22:D22"/>
    <mergeCell ref="E22:F22"/>
    <mergeCell ref="H22:M22"/>
    <mergeCell ref="N22:Q22"/>
    <mergeCell ref="A23:D23"/>
    <mergeCell ref="E23:F23"/>
    <mergeCell ref="H23:M23"/>
    <mergeCell ref="N23:Q23"/>
    <mergeCell ref="N24:Q24"/>
    <mergeCell ref="R24:AB24"/>
    <mergeCell ref="A25:K25"/>
    <mergeCell ref="N25:Q25"/>
    <mergeCell ref="A26:E26"/>
    <mergeCell ref="G26:H26"/>
    <mergeCell ref="I26:K26"/>
    <mergeCell ref="P26:Q26"/>
    <mergeCell ref="R27:S27"/>
    <mergeCell ref="B28:C28"/>
    <mergeCell ref="G28:H28"/>
    <mergeCell ref="I28:J28"/>
    <mergeCell ref="K28:L28"/>
    <mergeCell ref="N28:P28"/>
    <mergeCell ref="R28:S28"/>
    <mergeCell ref="AB29:AC29"/>
    <mergeCell ref="R30:S30"/>
    <mergeCell ref="AB30:AC30"/>
    <mergeCell ref="W28:AA28"/>
    <mergeCell ref="B29:C29"/>
    <mergeCell ref="G29:H29"/>
    <mergeCell ref="I29:J29"/>
    <mergeCell ref="K29:L29"/>
    <mergeCell ref="R29:S29"/>
  </mergeCells>
  <hyperlinks>
    <hyperlink ref="M1" location="LIST!A1" display="BACK TO MENU LIST"/>
  </hyperlinks>
  <printOptions/>
  <pageMargins left="0.7" right="0.45" top="0.75" bottom="0.5" header="0.3" footer="0.3"/>
  <pageSetup horizontalDpi="600" verticalDpi="600" orientation="landscape" scale="78" r:id="rId1"/>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W29"/>
  <sheetViews>
    <sheetView zoomScalePageLayoutView="0" workbookViewId="0" topLeftCell="A1">
      <selection activeCell="I20" sqref="I20"/>
    </sheetView>
  </sheetViews>
  <sheetFormatPr defaultColWidth="9.140625" defaultRowHeight="12.75"/>
  <cols>
    <col min="3" max="3" width="9.140625" style="0" customWidth="1"/>
    <col min="4" max="4" width="6.140625" style="0" customWidth="1"/>
    <col min="5" max="5" width="8.57421875" style="0" customWidth="1"/>
    <col min="6" max="6" width="7.7109375" style="0" customWidth="1"/>
    <col min="7" max="7" width="8.8515625" style="0" customWidth="1"/>
    <col min="8" max="8" width="9.8515625" style="0" customWidth="1"/>
    <col min="9" max="9" width="10.421875" style="0" customWidth="1"/>
    <col min="10" max="10" width="8.140625" style="0" customWidth="1"/>
    <col min="11" max="11" width="8.57421875" style="0" customWidth="1"/>
    <col min="12" max="12" width="9.140625" style="0" customWidth="1"/>
    <col min="13" max="13" width="4.8515625" style="0" customWidth="1"/>
    <col min="14" max="14" width="9.28125" style="0" customWidth="1"/>
    <col min="15" max="15" width="9.140625" style="0" customWidth="1"/>
    <col min="16" max="16" width="7.8515625" style="0" customWidth="1"/>
    <col min="17" max="21" width="9.00390625" style="0" customWidth="1"/>
  </cols>
  <sheetData>
    <row r="1" spans="1:23" ht="12.75">
      <c r="A1" s="255" t="s">
        <v>0</v>
      </c>
      <c r="B1" s="256"/>
      <c r="C1" s="256"/>
      <c r="D1" s="256"/>
      <c r="E1" s="256"/>
      <c r="F1" s="256"/>
      <c r="G1" s="256"/>
      <c r="H1" s="256"/>
      <c r="I1" s="256"/>
      <c r="J1" s="256"/>
      <c r="K1" s="256"/>
      <c r="L1" s="256"/>
      <c r="M1" s="256"/>
      <c r="N1" s="256"/>
      <c r="O1" s="256"/>
      <c r="P1" s="2"/>
      <c r="Q1" s="2"/>
      <c r="R1" s="2"/>
      <c r="S1" s="2"/>
      <c r="T1" s="2"/>
      <c r="U1" s="2"/>
      <c r="V1" s="1"/>
      <c r="W1" s="1"/>
    </row>
    <row r="2" spans="1:23" ht="27.75" customHeight="1" thickBot="1">
      <c r="A2" s="281" t="s">
        <v>17</v>
      </c>
      <c r="B2" s="281"/>
      <c r="C2" s="283"/>
      <c r="D2" s="283"/>
      <c r="E2" s="283"/>
      <c r="F2" s="283"/>
      <c r="G2" s="49"/>
      <c r="H2" s="4" t="s">
        <v>27</v>
      </c>
      <c r="I2" s="25">
        <v>1</v>
      </c>
      <c r="J2" s="11"/>
      <c r="K2" s="11"/>
      <c r="L2" s="3" t="s">
        <v>25</v>
      </c>
      <c r="M2" s="3"/>
      <c r="N2" s="5"/>
      <c r="O2" s="257"/>
      <c r="P2" s="258"/>
      <c r="Q2" s="258"/>
      <c r="R2" s="258"/>
      <c r="S2" s="13"/>
      <c r="T2" s="13"/>
      <c r="U2" s="13"/>
      <c r="V2" s="3"/>
      <c r="W2" s="3"/>
    </row>
    <row r="3" spans="1:23" ht="9" customHeight="1" thickBot="1">
      <c r="A3" s="7"/>
      <c r="B3" s="7"/>
      <c r="C3" s="8"/>
      <c r="D3" s="8"/>
      <c r="E3" s="8"/>
      <c r="F3" s="8"/>
      <c r="G3" s="8"/>
      <c r="H3" s="2"/>
      <c r="I3" s="3"/>
      <c r="J3" s="3"/>
      <c r="K3" s="3"/>
      <c r="L3" s="3"/>
      <c r="M3" s="3"/>
      <c r="N3" s="5"/>
      <c r="O3" s="5"/>
      <c r="P3" s="3"/>
      <c r="Q3" s="5"/>
      <c r="R3" s="5"/>
      <c r="S3" s="5"/>
      <c r="T3" s="5"/>
      <c r="U3" s="5"/>
      <c r="V3" s="3"/>
      <c r="W3" s="3"/>
    </row>
    <row r="4" spans="1:21" ht="36.75" customHeight="1" thickBot="1">
      <c r="A4" s="300" t="s">
        <v>1</v>
      </c>
      <c r="B4" s="301"/>
      <c r="C4" s="301"/>
      <c r="D4" s="301"/>
      <c r="E4" s="46" t="s">
        <v>31</v>
      </c>
      <c r="F4" s="44" t="s">
        <v>2</v>
      </c>
      <c r="G4" s="46" t="s">
        <v>30</v>
      </c>
      <c r="H4" s="46" t="s">
        <v>12</v>
      </c>
      <c r="I4" s="46" t="s">
        <v>11</v>
      </c>
      <c r="J4" s="45" t="s">
        <v>13</v>
      </c>
      <c r="K4" s="45" t="s">
        <v>3</v>
      </c>
      <c r="L4" s="47" t="s">
        <v>18</v>
      </c>
      <c r="M4" s="48"/>
      <c r="N4" s="259" t="s">
        <v>4</v>
      </c>
      <c r="O4" s="260"/>
      <c r="P4" s="260"/>
      <c r="Q4" s="260"/>
      <c r="R4" s="261"/>
      <c r="S4" s="2"/>
      <c r="T4" s="2"/>
      <c r="U4" s="2"/>
    </row>
    <row r="5" spans="1:21" ht="18.75" customHeight="1">
      <c r="A5" s="267"/>
      <c r="B5" s="268"/>
      <c r="C5" s="268"/>
      <c r="D5" s="268"/>
      <c r="E5" s="40"/>
      <c r="F5" s="41"/>
      <c r="G5" s="51">
        <f>I2*E5</f>
        <v>0</v>
      </c>
      <c r="H5" s="42">
        <v>0</v>
      </c>
      <c r="I5" s="41">
        <v>0</v>
      </c>
      <c r="J5" s="43">
        <v>0</v>
      </c>
      <c r="K5" s="52" t="e">
        <f>H5/(I5*J5)</f>
        <v>#DIV/0!</v>
      </c>
      <c r="L5" s="53" t="e">
        <f>ROUND(G5*K5,5)</f>
        <v>#DIV/0!</v>
      </c>
      <c r="M5" s="18">
        <v>1</v>
      </c>
      <c r="N5" s="302"/>
      <c r="O5" s="303"/>
      <c r="P5" s="303"/>
      <c r="Q5" s="303"/>
      <c r="R5" s="304"/>
      <c r="S5" s="12"/>
      <c r="T5" s="12"/>
      <c r="U5" s="12"/>
    </row>
    <row r="6" spans="1:21" ht="18.75" customHeight="1">
      <c r="A6" s="267"/>
      <c r="B6" s="268"/>
      <c r="C6" s="268"/>
      <c r="D6" s="268"/>
      <c r="E6" s="40"/>
      <c r="F6" s="41"/>
      <c r="G6" s="51">
        <f>I2*E6</f>
        <v>0</v>
      </c>
      <c r="H6" s="42">
        <v>0</v>
      </c>
      <c r="I6" s="41"/>
      <c r="J6" s="43"/>
      <c r="K6" s="52" t="e">
        <f aca="true" t="shared" si="0" ref="K6:K22">H6/(I6*J6)</f>
        <v>#DIV/0!</v>
      </c>
      <c r="L6" s="53" t="e">
        <f aca="true" t="shared" si="1" ref="L6:L22">ROUND(G6*K6,5)</f>
        <v>#DIV/0!</v>
      </c>
      <c r="M6" s="18">
        <v>2</v>
      </c>
      <c r="N6" s="302"/>
      <c r="O6" s="303"/>
      <c r="P6" s="303"/>
      <c r="Q6" s="303"/>
      <c r="R6" s="304"/>
      <c r="S6" s="12"/>
      <c r="T6" s="12"/>
      <c r="U6" s="12"/>
    </row>
    <row r="7" spans="1:21" ht="18.75" customHeight="1">
      <c r="A7" s="267"/>
      <c r="B7" s="268"/>
      <c r="C7" s="268"/>
      <c r="D7" s="268"/>
      <c r="E7" s="40"/>
      <c r="F7" s="41"/>
      <c r="G7" s="51">
        <f>I2*E7</f>
        <v>0</v>
      </c>
      <c r="H7" s="42">
        <v>0</v>
      </c>
      <c r="I7" s="41"/>
      <c r="J7" s="43"/>
      <c r="K7" s="52" t="e">
        <f t="shared" si="0"/>
        <v>#DIV/0!</v>
      </c>
      <c r="L7" s="53" t="e">
        <f t="shared" si="1"/>
        <v>#DIV/0!</v>
      </c>
      <c r="M7" s="18">
        <v>3</v>
      </c>
      <c r="N7" s="302"/>
      <c r="O7" s="303"/>
      <c r="P7" s="303"/>
      <c r="Q7" s="303"/>
      <c r="R7" s="304"/>
      <c r="S7" s="12"/>
      <c r="T7" s="12"/>
      <c r="U7" s="12"/>
    </row>
    <row r="8" spans="1:21" ht="18.75" customHeight="1">
      <c r="A8" s="267"/>
      <c r="B8" s="268"/>
      <c r="C8" s="268"/>
      <c r="D8" s="268"/>
      <c r="E8" s="40"/>
      <c r="F8" s="41"/>
      <c r="G8" s="51">
        <f>I2*E8</f>
        <v>0</v>
      </c>
      <c r="H8" s="42">
        <v>0</v>
      </c>
      <c r="I8" s="41"/>
      <c r="J8" s="43"/>
      <c r="K8" s="52" t="e">
        <f t="shared" si="0"/>
        <v>#DIV/0!</v>
      </c>
      <c r="L8" s="53" t="e">
        <f t="shared" si="1"/>
        <v>#DIV/0!</v>
      </c>
      <c r="M8" s="18"/>
      <c r="N8" s="302"/>
      <c r="O8" s="303"/>
      <c r="P8" s="303"/>
      <c r="Q8" s="303"/>
      <c r="R8" s="304"/>
      <c r="S8" s="12"/>
      <c r="T8" s="12"/>
      <c r="U8" s="12"/>
    </row>
    <row r="9" spans="1:21" ht="18.75" customHeight="1">
      <c r="A9" s="267"/>
      <c r="B9" s="268"/>
      <c r="C9" s="268"/>
      <c r="D9" s="268"/>
      <c r="E9" s="40"/>
      <c r="F9" s="41"/>
      <c r="G9" s="51">
        <f>I2*E9</f>
        <v>0</v>
      </c>
      <c r="H9" s="42">
        <v>0</v>
      </c>
      <c r="I9" s="41"/>
      <c r="J9" s="43"/>
      <c r="K9" s="52" t="e">
        <f t="shared" si="0"/>
        <v>#DIV/0!</v>
      </c>
      <c r="L9" s="53" t="e">
        <f t="shared" si="1"/>
        <v>#DIV/0!</v>
      </c>
      <c r="M9" s="18">
        <v>4</v>
      </c>
      <c r="N9" s="302"/>
      <c r="O9" s="303"/>
      <c r="P9" s="303"/>
      <c r="Q9" s="303"/>
      <c r="R9" s="304"/>
      <c r="S9" s="12"/>
      <c r="T9" s="12"/>
      <c r="U9" s="12"/>
    </row>
    <row r="10" spans="1:21" ht="18.75" customHeight="1">
      <c r="A10" s="267"/>
      <c r="B10" s="268"/>
      <c r="C10" s="268"/>
      <c r="D10" s="268"/>
      <c r="E10" s="40"/>
      <c r="F10" s="41"/>
      <c r="G10" s="51">
        <f>I2*E10</f>
        <v>0</v>
      </c>
      <c r="H10" s="42">
        <v>0</v>
      </c>
      <c r="I10" s="41"/>
      <c r="J10" s="43"/>
      <c r="K10" s="52" t="e">
        <f t="shared" si="0"/>
        <v>#DIV/0!</v>
      </c>
      <c r="L10" s="53" t="e">
        <f t="shared" si="1"/>
        <v>#DIV/0!</v>
      </c>
      <c r="M10" s="18"/>
      <c r="N10" s="302"/>
      <c r="O10" s="303"/>
      <c r="P10" s="303"/>
      <c r="Q10" s="303"/>
      <c r="R10" s="304"/>
      <c r="S10" s="12"/>
      <c r="T10" s="12"/>
      <c r="U10" s="12"/>
    </row>
    <row r="11" spans="1:21" ht="18.75" customHeight="1">
      <c r="A11" s="267"/>
      <c r="B11" s="268"/>
      <c r="C11" s="268"/>
      <c r="D11" s="268"/>
      <c r="E11" s="40"/>
      <c r="F11" s="41"/>
      <c r="G11" s="51">
        <f>I2*E11</f>
        <v>0</v>
      </c>
      <c r="H11" s="42">
        <v>0</v>
      </c>
      <c r="I11" s="41"/>
      <c r="J11" s="43"/>
      <c r="K11" s="52" t="e">
        <f t="shared" si="0"/>
        <v>#DIV/0!</v>
      </c>
      <c r="L11" s="53" t="e">
        <f t="shared" si="1"/>
        <v>#DIV/0!</v>
      </c>
      <c r="M11" s="18">
        <v>5</v>
      </c>
      <c r="N11" s="302"/>
      <c r="O11" s="303"/>
      <c r="P11" s="303"/>
      <c r="Q11" s="303"/>
      <c r="R11" s="304"/>
      <c r="S11" s="12"/>
      <c r="T11" s="12"/>
      <c r="U11" s="12"/>
    </row>
    <row r="12" spans="1:21" ht="18.75" customHeight="1">
      <c r="A12" s="267"/>
      <c r="B12" s="268"/>
      <c r="C12" s="268"/>
      <c r="D12" s="268"/>
      <c r="E12" s="40"/>
      <c r="F12" s="41"/>
      <c r="G12" s="51">
        <f>I2*E12</f>
        <v>0</v>
      </c>
      <c r="H12" s="42">
        <v>0</v>
      </c>
      <c r="I12" s="41"/>
      <c r="J12" s="43"/>
      <c r="K12" s="52" t="e">
        <f t="shared" si="0"/>
        <v>#DIV/0!</v>
      </c>
      <c r="L12" s="53" t="e">
        <f t="shared" si="1"/>
        <v>#DIV/0!</v>
      </c>
      <c r="M12" s="18"/>
      <c r="N12" s="302"/>
      <c r="O12" s="303"/>
      <c r="P12" s="303"/>
      <c r="Q12" s="303"/>
      <c r="R12" s="304"/>
      <c r="S12" s="12"/>
      <c r="T12" s="12"/>
      <c r="U12" s="12"/>
    </row>
    <row r="13" spans="1:21" ht="18.75" customHeight="1">
      <c r="A13" s="267"/>
      <c r="B13" s="268"/>
      <c r="C13" s="268"/>
      <c r="D13" s="268"/>
      <c r="E13" s="40"/>
      <c r="F13" s="41"/>
      <c r="G13" s="51">
        <f>I2*E13</f>
        <v>0</v>
      </c>
      <c r="H13" s="42">
        <v>0</v>
      </c>
      <c r="I13" s="41"/>
      <c r="J13" s="43"/>
      <c r="K13" s="52" t="e">
        <f t="shared" si="0"/>
        <v>#DIV/0!</v>
      </c>
      <c r="L13" s="53" t="e">
        <f t="shared" si="1"/>
        <v>#DIV/0!</v>
      </c>
      <c r="M13" s="18">
        <v>6</v>
      </c>
      <c r="N13" s="302"/>
      <c r="O13" s="303"/>
      <c r="P13" s="303"/>
      <c r="Q13" s="303"/>
      <c r="R13" s="304"/>
      <c r="S13" s="12"/>
      <c r="T13" s="12"/>
      <c r="U13" s="12"/>
    </row>
    <row r="14" spans="1:21" ht="18.75" customHeight="1">
      <c r="A14" s="267"/>
      <c r="B14" s="268"/>
      <c r="C14" s="268"/>
      <c r="D14" s="268"/>
      <c r="E14" s="40"/>
      <c r="F14" s="41"/>
      <c r="G14" s="51">
        <f>I2*E14</f>
        <v>0</v>
      </c>
      <c r="H14" s="42">
        <v>0</v>
      </c>
      <c r="I14" s="41"/>
      <c r="J14" s="43"/>
      <c r="K14" s="52" t="e">
        <f t="shared" si="0"/>
        <v>#DIV/0!</v>
      </c>
      <c r="L14" s="53" t="e">
        <f t="shared" si="1"/>
        <v>#DIV/0!</v>
      </c>
      <c r="M14" s="18"/>
      <c r="N14" s="302"/>
      <c r="O14" s="303"/>
      <c r="P14" s="303"/>
      <c r="Q14" s="303"/>
      <c r="R14" s="304"/>
      <c r="S14" s="12"/>
      <c r="T14" s="12"/>
      <c r="U14" s="12"/>
    </row>
    <row r="15" spans="1:21" ht="18.75" customHeight="1">
      <c r="A15" s="267"/>
      <c r="B15" s="268"/>
      <c r="C15" s="268"/>
      <c r="D15" s="268"/>
      <c r="E15" s="40"/>
      <c r="F15" s="41"/>
      <c r="G15" s="51">
        <f>I2*E15</f>
        <v>0</v>
      </c>
      <c r="H15" s="42">
        <v>0</v>
      </c>
      <c r="I15" s="41"/>
      <c r="J15" s="43"/>
      <c r="K15" s="52" t="e">
        <f t="shared" si="0"/>
        <v>#DIV/0!</v>
      </c>
      <c r="L15" s="53" t="e">
        <f t="shared" si="1"/>
        <v>#DIV/0!</v>
      </c>
      <c r="M15" s="18"/>
      <c r="N15" s="302"/>
      <c r="O15" s="303"/>
      <c r="P15" s="303"/>
      <c r="Q15" s="303"/>
      <c r="R15" s="304"/>
      <c r="S15" s="12"/>
      <c r="T15" s="12"/>
      <c r="U15" s="12"/>
    </row>
    <row r="16" spans="1:21" ht="18.75" customHeight="1">
      <c r="A16" s="267"/>
      <c r="B16" s="268"/>
      <c r="C16" s="268"/>
      <c r="D16" s="268"/>
      <c r="E16" s="40"/>
      <c r="F16" s="41"/>
      <c r="G16" s="51">
        <f>I2*E16</f>
        <v>0</v>
      </c>
      <c r="H16" s="42">
        <v>0</v>
      </c>
      <c r="I16" s="41"/>
      <c r="J16" s="43"/>
      <c r="K16" s="52" t="e">
        <f t="shared" si="0"/>
        <v>#DIV/0!</v>
      </c>
      <c r="L16" s="53" t="e">
        <f t="shared" si="1"/>
        <v>#DIV/0!</v>
      </c>
      <c r="M16" s="18"/>
      <c r="N16" s="302"/>
      <c r="O16" s="303"/>
      <c r="P16" s="303"/>
      <c r="Q16" s="303"/>
      <c r="R16" s="304"/>
      <c r="S16" s="12"/>
      <c r="T16" s="12"/>
      <c r="U16" s="12"/>
    </row>
    <row r="17" spans="1:21" ht="18.75" customHeight="1">
      <c r="A17" s="267"/>
      <c r="B17" s="268"/>
      <c r="C17" s="268"/>
      <c r="D17" s="268"/>
      <c r="E17" s="40"/>
      <c r="F17" s="41"/>
      <c r="G17" s="51">
        <f>I2*E17</f>
        <v>0</v>
      </c>
      <c r="H17" s="42">
        <v>0</v>
      </c>
      <c r="I17" s="41"/>
      <c r="J17" s="43"/>
      <c r="K17" s="52" t="e">
        <f t="shared" si="0"/>
        <v>#DIV/0!</v>
      </c>
      <c r="L17" s="53" t="e">
        <f t="shared" si="1"/>
        <v>#DIV/0!</v>
      </c>
      <c r="M17" s="18"/>
      <c r="N17" s="302"/>
      <c r="O17" s="303"/>
      <c r="P17" s="303"/>
      <c r="Q17" s="303"/>
      <c r="R17" s="304"/>
      <c r="S17" s="12"/>
      <c r="T17" s="12"/>
      <c r="U17" s="12"/>
    </row>
    <row r="18" spans="1:21" ht="18.75" customHeight="1">
      <c r="A18" s="267"/>
      <c r="B18" s="268"/>
      <c r="C18" s="268"/>
      <c r="D18" s="268"/>
      <c r="E18" s="40"/>
      <c r="F18" s="41"/>
      <c r="G18" s="51">
        <f>I2*E18</f>
        <v>0</v>
      </c>
      <c r="H18" s="42">
        <v>0</v>
      </c>
      <c r="I18" s="41"/>
      <c r="J18" s="43"/>
      <c r="K18" s="52" t="e">
        <f t="shared" si="0"/>
        <v>#DIV/0!</v>
      </c>
      <c r="L18" s="53" t="e">
        <f t="shared" si="1"/>
        <v>#DIV/0!</v>
      </c>
      <c r="M18" s="18"/>
      <c r="N18" s="302"/>
      <c r="O18" s="303"/>
      <c r="P18" s="303"/>
      <c r="Q18" s="303"/>
      <c r="R18" s="304"/>
      <c r="S18" s="12"/>
      <c r="T18" s="12"/>
      <c r="U18" s="12"/>
    </row>
    <row r="19" spans="1:21" ht="18.75" customHeight="1">
      <c r="A19" s="267"/>
      <c r="B19" s="268"/>
      <c r="C19" s="268"/>
      <c r="D19" s="268"/>
      <c r="E19" s="40"/>
      <c r="F19" s="41"/>
      <c r="G19" s="51">
        <f>I2*E19</f>
        <v>0</v>
      </c>
      <c r="H19" s="42">
        <v>0</v>
      </c>
      <c r="I19" s="41"/>
      <c r="J19" s="43"/>
      <c r="K19" s="52" t="e">
        <f t="shared" si="0"/>
        <v>#DIV/0!</v>
      </c>
      <c r="L19" s="53" t="e">
        <f t="shared" si="1"/>
        <v>#DIV/0!</v>
      </c>
      <c r="M19" s="18"/>
      <c r="N19" s="302"/>
      <c r="O19" s="303"/>
      <c r="P19" s="303"/>
      <c r="Q19" s="303"/>
      <c r="R19" s="304"/>
      <c r="S19" s="12"/>
      <c r="T19" s="12"/>
      <c r="U19" s="12"/>
    </row>
    <row r="20" spans="1:21" ht="18.75" customHeight="1">
      <c r="A20" s="267"/>
      <c r="B20" s="268"/>
      <c r="C20" s="268"/>
      <c r="D20" s="268"/>
      <c r="E20" s="40"/>
      <c r="F20" s="41"/>
      <c r="G20" s="51">
        <f>I2*E20</f>
        <v>0</v>
      </c>
      <c r="H20" s="42">
        <v>0</v>
      </c>
      <c r="I20" s="41"/>
      <c r="J20" s="43"/>
      <c r="K20" s="52" t="e">
        <f t="shared" si="0"/>
        <v>#DIV/0!</v>
      </c>
      <c r="L20" s="53" t="e">
        <f t="shared" si="1"/>
        <v>#DIV/0!</v>
      </c>
      <c r="M20" s="18"/>
      <c r="N20" s="302"/>
      <c r="O20" s="303"/>
      <c r="P20" s="303"/>
      <c r="Q20" s="303"/>
      <c r="R20" s="304"/>
      <c r="S20" s="12"/>
      <c r="T20" s="12"/>
      <c r="U20" s="12"/>
    </row>
    <row r="21" spans="1:21" ht="18.75" customHeight="1">
      <c r="A21" s="267"/>
      <c r="B21" s="268"/>
      <c r="C21" s="268"/>
      <c r="D21" s="268"/>
      <c r="E21" s="40"/>
      <c r="F21" s="41"/>
      <c r="G21" s="51">
        <f>I2*E21</f>
        <v>0</v>
      </c>
      <c r="H21" s="42">
        <v>0</v>
      </c>
      <c r="I21" s="41"/>
      <c r="J21" s="43"/>
      <c r="K21" s="52" t="e">
        <f t="shared" si="0"/>
        <v>#DIV/0!</v>
      </c>
      <c r="L21" s="53" t="e">
        <f t="shared" si="1"/>
        <v>#DIV/0!</v>
      </c>
      <c r="M21" s="18"/>
      <c r="N21" s="302"/>
      <c r="O21" s="303"/>
      <c r="P21" s="303"/>
      <c r="Q21" s="303"/>
      <c r="R21" s="304"/>
      <c r="S21" s="12"/>
      <c r="T21" s="12"/>
      <c r="U21" s="12"/>
    </row>
    <row r="22" spans="1:21" ht="18.75" customHeight="1" thickBot="1">
      <c r="A22" s="267"/>
      <c r="B22" s="268"/>
      <c r="C22" s="268"/>
      <c r="D22" s="268"/>
      <c r="E22" s="40"/>
      <c r="F22" s="41"/>
      <c r="G22" s="51">
        <f>I2*E22</f>
        <v>0</v>
      </c>
      <c r="H22" s="42">
        <v>0</v>
      </c>
      <c r="I22" s="41"/>
      <c r="J22" s="43"/>
      <c r="K22" s="52" t="e">
        <f t="shared" si="0"/>
        <v>#DIV/0!</v>
      </c>
      <c r="L22" s="53" t="e">
        <f t="shared" si="1"/>
        <v>#DIV/0!</v>
      </c>
      <c r="M22" s="18"/>
      <c r="N22" s="302"/>
      <c r="O22" s="303"/>
      <c r="P22" s="303"/>
      <c r="Q22" s="303"/>
      <c r="R22" s="304"/>
      <c r="S22" s="12"/>
      <c r="T22" s="12"/>
      <c r="U22" s="12"/>
    </row>
    <row r="23" spans="1:21" ht="20.25" customHeight="1" thickBot="1">
      <c r="A23" s="291" t="s">
        <v>29</v>
      </c>
      <c r="B23" s="292"/>
      <c r="C23" s="292"/>
      <c r="D23" s="293"/>
      <c r="E23" s="296" t="s">
        <v>7</v>
      </c>
      <c r="F23" s="297"/>
      <c r="G23" s="297"/>
      <c r="H23" s="297"/>
      <c r="I23" s="297"/>
      <c r="J23" s="297"/>
      <c r="K23" s="297"/>
      <c r="L23" s="54" t="e">
        <f>ROUNDUP(SUM(L5:L22),5)</f>
        <v>#DIV/0!</v>
      </c>
      <c r="M23" s="18"/>
      <c r="N23" s="302"/>
      <c r="O23" s="303"/>
      <c r="P23" s="303"/>
      <c r="Q23" s="303"/>
      <c r="R23" s="304"/>
      <c r="S23" s="12"/>
      <c r="T23" s="12"/>
      <c r="U23" s="12"/>
    </row>
    <row r="24" spans="1:21" ht="20.25" customHeight="1">
      <c r="A24" s="9" t="s">
        <v>14</v>
      </c>
      <c r="B24" s="9" t="s">
        <v>15</v>
      </c>
      <c r="C24" s="289" t="s">
        <v>16</v>
      </c>
      <c r="D24" s="290"/>
      <c r="E24" s="21"/>
      <c r="F24" s="22"/>
      <c r="G24" s="22"/>
      <c r="H24" s="18" t="s">
        <v>9</v>
      </c>
      <c r="I24" s="18"/>
      <c r="J24" s="18"/>
      <c r="K24" s="18"/>
      <c r="L24" s="55" t="e">
        <f>ROUND(L23*10/100,5)</f>
        <v>#DIV/0!</v>
      </c>
      <c r="M24" s="18"/>
      <c r="N24" s="302"/>
      <c r="O24" s="303"/>
      <c r="P24" s="303"/>
      <c r="Q24" s="303"/>
      <c r="R24" s="304"/>
      <c r="S24" s="12"/>
      <c r="T24" s="12"/>
      <c r="U24" s="12"/>
    </row>
    <row r="25" spans="1:21" ht="22.5" customHeight="1" thickBot="1">
      <c r="A25" s="10"/>
      <c r="B25" s="10"/>
      <c r="C25" s="286"/>
      <c r="D25" s="273"/>
      <c r="E25" s="23"/>
      <c r="F25" s="24"/>
      <c r="G25" s="24"/>
      <c r="H25" s="25" t="s">
        <v>6</v>
      </c>
      <c r="I25" s="25"/>
      <c r="J25" s="25"/>
      <c r="K25" s="25"/>
      <c r="L25" s="56" t="e">
        <f>L23+L24</f>
        <v>#DIV/0!</v>
      </c>
      <c r="M25" s="18"/>
      <c r="N25" s="274"/>
      <c r="O25" s="275"/>
      <c r="P25" s="275"/>
      <c r="Q25" s="275"/>
      <c r="R25" s="276"/>
      <c r="S25" s="12"/>
      <c r="T25" s="12"/>
      <c r="U25" s="12"/>
    </row>
    <row r="26" spans="5:21" ht="7.5" customHeight="1" thickBot="1">
      <c r="E26" s="255"/>
      <c r="F26" s="255"/>
      <c r="G26" s="2"/>
      <c r="H26" s="2"/>
      <c r="I26" s="2"/>
      <c r="J26" s="4"/>
      <c r="K26" s="4"/>
      <c r="L26" s="4"/>
      <c r="M26" s="14"/>
      <c r="N26" s="265" t="s">
        <v>26</v>
      </c>
      <c r="O26" s="265"/>
      <c r="P26" s="16"/>
      <c r="Q26" s="16"/>
      <c r="R26" s="17"/>
      <c r="S26" s="1"/>
      <c r="T26" s="1"/>
      <c r="U26" s="1"/>
    </row>
    <row r="27" spans="1:21" ht="20.25" customHeight="1">
      <c r="A27" s="287" t="s">
        <v>5</v>
      </c>
      <c r="B27" s="277"/>
      <c r="C27" s="277"/>
      <c r="D27" s="26"/>
      <c r="E27" s="277"/>
      <c r="F27" s="278"/>
      <c r="G27" s="16"/>
      <c r="H27" s="20"/>
      <c r="I27" s="16"/>
      <c r="J27" s="15"/>
      <c r="K27" s="15"/>
      <c r="L27" s="15"/>
      <c r="M27" s="37"/>
      <c r="N27" s="266"/>
      <c r="O27" s="266"/>
      <c r="P27" s="18"/>
      <c r="Q27" s="18"/>
      <c r="R27" s="19"/>
      <c r="S27" s="6"/>
      <c r="T27" s="6"/>
      <c r="U27" s="6"/>
    </row>
    <row r="28" spans="1:21" ht="37.5" customHeight="1">
      <c r="A28" s="27" t="s">
        <v>19</v>
      </c>
      <c r="B28" s="28" t="s">
        <v>20</v>
      </c>
      <c r="C28" s="29" t="s">
        <v>21</v>
      </c>
      <c r="D28" s="30" t="s">
        <v>22</v>
      </c>
      <c r="E28" s="298" t="s">
        <v>8</v>
      </c>
      <c r="F28" s="299"/>
      <c r="G28" s="36"/>
      <c r="H28" s="34"/>
      <c r="I28" s="33" t="s">
        <v>28</v>
      </c>
      <c r="J28" s="33" t="s">
        <v>23</v>
      </c>
      <c r="K28" s="288" t="s">
        <v>24</v>
      </c>
      <c r="L28" s="288"/>
      <c r="M28" s="38"/>
      <c r="N28" s="269"/>
      <c r="O28" s="270"/>
      <c r="P28" s="270"/>
      <c r="Q28" s="270"/>
      <c r="R28" s="271"/>
      <c r="S28" s="6"/>
      <c r="T28" s="6"/>
      <c r="U28" s="6"/>
    </row>
    <row r="29" spans="1:18" ht="19.5" customHeight="1" thickBot="1">
      <c r="A29" s="31">
        <v>1</v>
      </c>
      <c r="B29" s="32" t="s">
        <v>10</v>
      </c>
      <c r="C29" s="57" t="e">
        <f>L25</f>
        <v>#DIV/0!</v>
      </c>
      <c r="D29" s="58">
        <v>0</v>
      </c>
      <c r="E29" s="279" t="e">
        <f>C29+D29</f>
        <v>#DIV/0!</v>
      </c>
      <c r="F29" s="280"/>
      <c r="G29" s="50"/>
      <c r="H29" s="35"/>
      <c r="I29" s="59" t="e">
        <f>E29/J29</f>
        <v>#DIV/0!</v>
      </c>
      <c r="J29" s="60">
        <v>0.3</v>
      </c>
      <c r="K29" s="294">
        <f ca="1">NOW()</f>
        <v>41121.30702407407</v>
      </c>
      <c r="L29" s="295"/>
      <c r="M29" s="39"/>
      <c r="N29" s="272"/>
      <c r="O29" s="272"/>
      <c r="P29" s="272"/>
      <c r="Q29" s="272"/>
      <c r="R29" s="273"/>
    </row>
  </sheetData>
  <sheetProtection/>
  <mergeCells count="58">
    <mergeCell ref="N23:R23"/>
    <mergeCell ref="N24:R24"/>
    <mergeCell ref="E26:F26"/>
    <mergeCell ref="A27:C27"/>
    <mergeCell ref="E27:F27"/>
    <mergeCell ref="N25:R25"/>
    <mergeCell ref="A23:D23"/>
    <mergeCell ref="C24:D24"/>
    <mergeCell ref="N26:O27"/>
    <mergeCell ref="E28:F28"/>
    <mergeCell ref="E29:F29"/>
    <mergeCell ref="C25:D25"/>
    <mergeCell ref="E23:K23"/>
    <mergeCell ref="A20:D20"/>
    <mergeCell ref="A21:D21"/>
    <mergeCell ref="A22:D22"/>
    <mergeCell ref="K28:L28"/>
    <mergeCell ref="N20:R20"/>
    <mergeCell ref="N21:R21"/>
    <mergeCell ref="N22:R22"/>
    <mergeCell ref="A17:D17"/>
    <mergeCell ref="A18:D18"/>
    <mergeCell ref="A19:D19"/>
    <mergeCell ref="N17:R17"/>
    <mergeCell ref="N18:R18"/>
    <mergeCell ref="N19:R19"/>
    <mergeCell ref="A14:D14"/>
    <mergeCell ref="A15:D15"/>
    <mergeCell ref="A16:D16"/>
    <mergeCell ref="N14:R14"/>
    <mergeCell ref="N15:R15"/>
    <mergeCell ref="N16:R16"/>
    <mergeCell ref="N10:R10"/>
    <mergeCell ref="A11:D11"/>
    <mergeCell ref="A12:D12"/>
    <mergeCell ref="A13:D13"/>
    <mergeCell ref="N11:R11"/>
    <mergeCell ref="N12:R12"/>
    <mergeCell ref="N13:R13"/>
    <mergeCell ref="A1:O1"/>
    <mergeCell ref="O2:R2"/>
    <mergeCell ref="N4:R4"/>
    <mergeCell ref="A5:D5"/>
    <mergeCell ref="A6:D6"/>
    <mergeCell ref="A7:D7"/>
    <mergeCell ref="N5:R5"/>
    <mergeCell ref="N6:R6"/>
    <mergeCell ref="N7:R7"/>
    <mergeCell ref="N28:R29"/>
    <mergeCell ref="K29:L29"/>
    <mergeCell ref="A2:B2"/>
    <mergeCell ref="C2:F2"/>
    <mergeCell ref="A4:D4"/>
    <mergeCell ref="A8:D8"/>
    <mergeCell ref="A9:D9"/>
    <mergeCell ref="A10:D10"/>
    <mergeCell ref="N8:R8"/>
    <mergeCell ref="N9:R9"/>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AH28"/>
  <sheetViews>
    <sheetView zoomScalePageLayoutView="0" workbookViewId="0" topLeftCell="K1">
      <selection activeCell="H16" sqref="H16:M17"/>
    </sheetView>
  </sheetViews>
  <sheetFormatPr defaultColWidth="9.140625" defaultRowHeight="12.75"/>
  <cols>
    <col min="1" max="1" width="9.8515625" style="87" customWidth="1"/>
    <col min="2" max="3" width="9.140625" style="87" customWidth="1"/>
    <col min="4" max="4" width="9.8515625" style="87" customWidth="1"/>
    <col min="5" max="5" width="9.140625" style="87" customWidth="1"/>
    <col min="6" max="6" width="14.421875" style="87" customWidth="1"/>
    <col min="7" max="7" width="4.8515625" style="87" customWidth="1"/>
    <col min="8" max="8" width="8.57421875" style="87" customWidth="1"/>
    <col min="9" max="9" width="9.8515625" style="87" customWidth="1"/>
    <col min="10" max="10" width="8.57421875" style="87" customWidth="1"/>
    <col min="11" max="12" width="13.7109375" style="87" customWidth="1"/>
    <col min="13" max="13" width="29.7109375" style="87" customWidth="1"/>
    <col min="14" max="16" width="9.140625" style="87" customWidth="1"/>
    <col min="17" max="17" width="6.140625" style="87" customWidth="1"/>
    <col min="18" max="18" width="8.57421875" style="87" customWidth="1"/>
    <col min="19" max="19" width="7.7109375" style="87" customWidth="1"/>
    <col min="20" max="20" width="10.421875" style="87" customWidth="1"/>
    <col min="21" max="22" width="8.8515625" style="87" customWidth="1"/>
    <col min="23" max="23" width="9.8515625" style="87" customWidth="1"/>
    <col min="24" max="24" width="12.28125" style="87" customWidth="1"/>
    <col min="25" max="25" width="4.28125" style="87" customWidth="1"/>
    <col min="26" max="26" width="10.28125" style="87" customWidth="1"/>
    <col min="27" max="27" width="8.140625" style="87" customWidth="1"/>
    <col min="28" max="28" width="8.57421875" style="87" customWidth="1"/>
    <col min="29" max="29" width="11.57421875" style="87" customWidth="1"/>
    <col min="30" max="32" width="9.00390625" style="87" customWidth="1"/>
    <col min="33" max="16384" width="9.140625" style="87" customWidth="1"/>
  </cols>
  <sheetData>
    <row r="1" spans="1:34" ht="21">
      <c r="A1" s="428" t="s">
        <v>43</v>
      </c>
      <c r="B1" s="428"/>
      <c r="C1" s="428"/>
      <c r="D1" s="428"/>
      <c r="E1" s="428"/>
      <c r="F1" s="428"/>
      <c r="G1" s="428"/>
      <c r="H1" s="428"/>
      <c r="I1" s="428"/>
      <c r="J1" s="428"/>
      <c r="K1" s="428"/>
      <c r="L1" s="224"/>
      <c r="M1" s="251" t="s">
        <v>629</v>
      </c>
      <c r="N1" s="387" t="s">
        <v>56</v>
      </c>
      <c r="O1" s="388"/>
      <c r="P1" s="388"/>
      <c r="Q1" s="388"/>
      <c r="R1" s="388"/>
      <c r="S1" s="388"/>
      <c r="T1" s="388"/>
      <c r="U1" s="388"/>
      <c r="V1" s="388"/>
      <c r="W1" s="388"/>
      <c r="X1" s="388"/>
      <c r="Y1" s="388"/>
      <c r="Z1" s="388"/>
      <c r="AA1" s="388"/>
      <c r="AB1" s="388"/>
      <c r="AC1" s="388"/>
      <c r="AD1" s="214"/>
      <c r="AE1" s="214"/>
      <c r="AF1" s="214"/>
      <c r="AG1" s="151"/>
      <c r="AH1" s="151"/>
    </row>
    <row r="2" spans="1:34" ht="47.25" customHeight="1" thickBot="1">
      <c r="A2" s="370" t="s">
        <v>44</v>
      </c>
      <c r="B2" s="370"/>
      <c r="C2" s="389" t="s">
        <v>424</v>
      </c>
      <c r="D2" s="389"/>
      <c r="E2" s="389"/>
      <c r="F2" s="389"/>
      <c r="G2" s="389"/>
      <c r="H2" s="88" t="s">
        <v>55</v>
      </c>
      <c r="I2" s="89">
        <v>100</v>
      </c>
      <c r="J2" s="88" t="s">
        <v>48</v>
      </c>
      <c r="K2" s="152">
        <v>4</v>
      </c>
      <c r="L2" s="153" t="s">
        <v>425</v>
      </c>
      <c r="M2" s="91"/>
      <c r="N2" s="390" t="s">
        <v>17</v>
      </c>
      <c r="O2" s="390"/>
      <c r="P2" s="391" t="str">
        <f>C2</f>
        <v>Home Fries with Red and Green Peppers</v>
      </c>
      <c r="Q2" s="391"/>
      <c r="R2" s="391"/>
      <c r="S2" s="391"/>
      <c r="T2" s="392"/>
      <c r="U2" s="149"/>
      <c r="V2" s="149"/>
      <c r="W2" s="88" t="s">
        <v>55</v>
      </c>
      <c r="X2" s="93">
        <f>I2</f>
        <v>100</v>
      </c>
      <c r="Y2" s="112"/>
      <c r="Z2" s="94" t="s">
        <v>53</v>
      </c>
      <c r="AA2" s="95">
        <f>K2</f>
        <v>4</v>
      </c>
      <c r="AB2" s="154" t="str">
        <f>L2</f>
        <v>Ounces</v>
      </c>
      <c r="AC2" s="155"/>
      <c r="AD2" s="156"/>
      <c r="AE2" s="156"/>
      <c r="AF2" s="156"/>
      <c r="AG2" s="155"/>
      <c r="AH2" s="155"/>
    </row>
    <row r="3" spans="1:34" ht="19.5" customHeight="1">
      <c r="A3" s="216"/>
      <c r="B3" s="370" t="s">
        <v>426</v>
      </c>
      <c r="C3" s="423"/>
      <c r="D3" s="423"/>
      <c r="E3" s="423"/>
      <c r="F3" s="423"/>
      <c r="G3" s="423"/>
      <c r="H3" s="157"/>
      <c r="I3" s="214"/>
      <c r="J3" s="88"/>
      <c r="K3" s="95"/>
      <c r="L3" s="158"/>
      <c r="M3" s="92"/>
      <c r="N3" s="88"/>
      <c r="O3" s="88"/>
      <c r="P3" s="422">
        <f>C3</f>
        <v>0</v>
      </c>
      <c r="Q3" s="423"/>
      <c r="R3" s="423"/>
      <c r="S3" s="423"/>
      <c r="T3" s="423"/>
      <c r="U3" s="423"/>
      <c r="V3" s="423"/>
      <c r="W3" s="88"/>
      <c r="X3" s="112">
        <f>I3</f>
        <v>0</v>
      </c>
      <c r="Y3" s="112"/>
      <c r="Z3" s="94"/>
      <c r="AA3" s="95"/>
      <c r="AB3" s="159"/>
      <c r="AC3" s="155"/>
      <c r="AD3" s="156"/>
      <c r="AE3" s="156"/>
      <c r="AF3" s="156"/>
      <c r="AG3" s="155"/>
      <c r="AH3" s="155"/>
    </row>
    <row r="4" spans="2:34" ht="15" customHeight="1" thickBot="1">
      <c r="B4" s="410"/>
      <c r="C4" s="410"/>
      <c r="D4" s="410"/>
      <c r="E4" s="410"/>
      <c r="F4" s="410"/>
      <c r="G4" s="410"/>
      <c r="H4" s="160"/>
      <c r="I4" s="160"/>
      <c r="N4" s="161"/>
      <c r="O4" s="161"/>
      <c r="P4" s="410"/>
      <c r="Q4" s="410"/>
      <c r="R4" s="410"/>
      <c r="S4" s="410"/>
      <c r="T4" s="410"/>
      <c r="U4" s="410"/>
      <c r="V4" s="410"/>
      <c r="W4" s="214"/>
      <c r="X4" s="155"/>
      <c r="Y4" s="155"/>
      <c r="Z4" s="155"/>
      <c r="AA4" s="155"/>
      <c r="AB4" s="155"/>
      <c r="AC4" s="155"/>
      <c r="AD4" s="162"/>
      <c r="AE4" s="162"/>
      <c r="AF4" s="162"/>
      <c r="AG4" s="155"/>
      <c r="AH4" s="155"/>
    </row>
    <row r="5" spans="1:32" ht="45.75" customHeight="1" thickBot="1">
      <c r="A5" s="381" t="s">
        <v>1</v>
      </c>
      <c r="B5" s="396"/>
      <c r="C5" s="396"/>
      <c r="D5" s="397"/>
      <c r="E5" s="420" t="s">
        <v>54</v>
      </c>
      <c r="F5" s="421"/>
      <c r="G5" s="420" t="s">
        <v>32</v>
      </c>
      <c r="H5" s="427"/>
      <c r="I5" s="427"/>
      <c r="J5" s="427"/>
      <c r="K5" s="427"/>
      <c r="L5" s="427"/>
      <c r="M5" s="421"/>
      <c r="N5" s="425" t="s">
        <v>1</v>
      </c>
      <c r="O5" s="426"/>
      <c r="P5" s="426"/>
      <c r="Q5" s="426"/>
      <c r="R5" s="163" t="s">
        <v>31</v>
      </c>
      <c r="S5" s="223" t="s">
        <v>2</v>
      </c>
      <c r="T5" s="164" t="s">
        <v>51</v>
      </c>
      <c r="U5" s="163" t="s">
        <v>30</v>
      </c>
      <c r="V5" s="163" t="s">
        <v>49</v>
      </c>
      <c r="W5" s="163" t="s">
        <v>58</v>
      </c>
      <c r="X5" s="362" t="s">
        <v>79</v>
      </c>
      <c r="Y5" s="362"/>
      <c r="Z5" s="163" t="s">
        <v>50</v>
      </c>
      <c r="AA5" s="164" t="s">
        <v>13</v>
      </c>
      <c r="AB5" s="164" t="s">
        <v>129</v>
      </c>
      <c r="AC5" s="165" t="s">
        <v>130</v>
      </c>
      <c r="AD5" s="214"/>
      <c r="AE5" s="214"/>
      <c r="AF5" s="214"/>
    </row>
    <row r="6" spans="1:32" ht="28.5" customHeight="1">
      <c r="A6" s="363" t="s">
        <v>427</v>
      </c>
      <c r="B6" s="364"/>
      <c r="C6" s="364"/>
      <c r="D6" s="365"/>
      <c r="E6" s="366" t="s">
        <v>428</v>
      </c>
      <c r="F6" s="367"/>
      <c r="G6" s="98">
        <v>1</v>
      </c>
      <c r="H6" s="364" t="s">
        <v>429</v>
      </c>
      <c r="I6" s="364"/>
      <c r="J6" s="364"/>
      <c r="K6" s="364"/>
      <c r="L6" s="364"/>
      <c r="M6" s="367"/>
      <c r="N6" s="394" t="str">
        <f aca="true" t="shared" si="0" ref="N6:N19">A6</f>
        <v>Potatoes, Red Bliss, Fresh Cut in Quarters</v>
      </c>
      <c r="O6" s="395"/>
      <c r="P6" s="395"/>
      <c r="Q6" s="395"/>
      <c r="R6" s="166">
        <v>3.88</v>
      </c>
      <c r="S6" s="167" t="s">
        <v>307</v>
      </c>
      <c r="T6" s="168">
        <f>R6*X2</f>
        <v>388</v>
      </c>
      <c r="U6" s="169">
        <f>(X2*R6)/AA6</f>
        <v>412.76595744680856</v>
      </c>
      <c r="V6" s="170" t="s">
        <v>61</v>
      </c>
      <c r="W6" s="171">
        <v>0.49</v>
      </c>
      <c r="X6" s="172">
        <f>U6/16</f>
        <v>25.797872340425535</v>
      </c>
      <c r="Y6" s="172" t="s">
        <v>61</v>
      </c>
      <c r="Z6" s="173">
        <f>W6*X6</f>
        <v>12.640957446808512</v>
      </c>
      <c r="AA6" s="174">
        <v>0.94</v>
      </c>
      <c r="AB6" s="175">
        <f>Z6/X2</f>
        <v>0.12640957446808512</v>
      </c>
      <c r="AC6" s="176">
        <f aca="true" t="shared" si="1" ref="AC6:AC13">Z6</f>
        <v>12.640957446808512</v>
      </c>
      <c r="AD6" s="177"/>
      <c r="AE6" s="177"/>
      <c r="AF6" s="177"/>
    </row>
    <row r="7" spans="1:32" ht="18.75" customHeight="1">
      <c r="A7" s="351" t="s">
        <v>430</v>
      </c>
      <c r="B7" s="352"/>
      <c r="C7" s="352"/>
      <c r="D7" s="353"/>
      <c r="E7" s="356" t="s">
        <v>431</v>
      </c>
      <c r="F7" s="355"/>
      <c r="G7" s="98"/>
      <c r="H7" s="352" t="s">
        <v>432</v>
      </c>
      <c r="I7" s="352"/>
      <c r="J7" s="352"/>
      <c r="K7" s="352"/>
      <c r="L7" s="352"/>
      <c r="M7" s="355"/>
      <c r="N7" s="394" t="str">
        <f t="shared" si="0"/>
        <v>Pepper, Red, Fresh, Juliene</v>
      </c>
      <c r="O7" s="395"/>
      <c r="P7" s="395"/>
      <c r="Q7" s="395"/>
      <c r="R7" s="178">
        <v>0.05</v>
      </c>
      <c r="S7" s="167" t="s">
        <v>61</v>
      </c>
      <c r="T7" s="172">
        <f>X2*R7</f>
        <v>5</v>
      </c>
      <c r="U7" s="169">
        <f>(X2*R7)/AA7</f>
        <v>6.097560975609756</v>
      </c>
      <c r="V7" s="170"/>
      <c r="W7" s="171">
        <v>2.31</v>
      </c>
      <c r="X7" s="172">
        <f aca="true" t="shared" si="2" ref="X7:X13">U7/1</f>
        <v>6.097560975609756</v>
      </c>
      <c r="Y7" s="172"/>
      <c r="Z7" s="173">
        <f aca="true" t="shared" si="3" ref="Z7:Z14">W7*X7</f>
        <v>14.085365853658537</v>
      </c>
      <c r="AA7" s="179">
        <v>0.82</v>
      </c>
      <c r="AB7" s="175">
        <f>Z7/X2</f>
        <v>0.14085365853658538</v>
      </c>
      <c r="AC7" s="176">
        <f t="shared" si="1"/>
        <v>14.085365853658537</v>
      </c>
      <c r="AD7" s="177"/>
      <c r="AE7" s="177"/>
      <c r="AF7" s="177"/>
    </row>
    <row r="8" spans="1:32" ht="18.75" customHeight="1">
      <c r="A8" s="351" t="s">
        <v>433</v>
      </c>
      <c r="B8" s="352"/>
      <c r="C8" s="352"/>
      <c r="D8" s="353"/>
      <c r="E8" s="354" t="s">
        <v>431</v>
      </c>
      <c r="F8" s="355"/>
      <c r="G8" s="98"/>
      <c r="H8" s="352" t="s">
        <v>434</v>
      </c>
      <c r="I8" s="352"/>
      <c r="J8" s="352"/>
      <c r="K8" s="352"/>
      <c r="L8" s="352"/>
      <c r="M8" s="355"/>
      <c r="N8" s="394" t="str">
        <f t="shared" si="0"/>
        <v>Pepper, Green, Fresh, Juliene</v>
      </c>
      <c r="O8" s="395"/>
      <c r="P8" s="395"/>
      <c r="Q8" s="395"/>
      <c r="R8" s="178">
        <v>0.05</v>
      </c>
      <c r="S8" s="167" t="s">
        <v>61</v>
      </c>
      <c r="T8" s="168">
        <f>X2*R8</f>
        <v>5</v>
      </c>
      <c r="U8" s="180">
        <f>(X2*R8)/AA8</f>
        <v>6.097560975609756</v>
      </c>
      <c r="V8" s="170"/>
      <c r="W8" s="171">
        <v>1.64</v>
      </c>
      <c r="X8" s="181">
        <f t="shared" si="2"/>
        <v>6.097560975609756</v>
      </c>
      <c r="Y8" s="181"/>
      <c r="Z8" s="173">
        <f t="shared" si="3"/>
        <v>10</v>
      </c>
      <c r="AA8" s="179">
        <v>0.82</v>
      </c>
      <c r="AB8" s="175">
        <f>Z8/X2</f>
        <v>0.1</v>
      </c>
      <c r="AC8" s="176">
        <f t="shared" si="1"/>
        <v>10</v>
      </c>
      <c r="AD8" s="177"/>
      <c r="AE8" s="177"/>
      <c r="AF8" s="177"/>
    </row>
    <row r="9" spans="1:32" ht="18.75" customHeight="1">
      <c r="A9" s="351" t="s">
        <v>435</v>
      </c>
      <c r="B9" s="352"/>
      <c r="C9" s="352"/>
      <c r="D9" s="353"/>
      <c r="E9" s="356" t="s">
        <v>436</v>
      </c>
      <c r="F9" s="355"/>
      <c r="G9" s="98">
        <v>2</v>
      </c>
      <c r="H9" s="352" t="s">
        <v>437</v>
      </c>
      <c r="I9" s="352"/>
      <c r="J9" s="352"/>
      <c r="K9" s="352"/>
      <c r="L9" s="352"/>
      <c r="M9" s="355"/>
      <c r="N9" s="394" t="str">
        <f t="shared" si="0"/>
        <v>Garlic, Fresh Chopped Coarse</v>
      </c>
      <c r="O9" s="395"/>
      <c r="P9" s="395"/>
      <c r="Q9" s="395"/>
      <c r="R9" s="178">
        <v>0.19</v>
      </c>
      <c r="S9" s="167" t="s">
        <v>172</v>
      </c>
      <c r="T9" s="168">
        <f>X2*R9</f>
        <v>19</v>
      </c>
      <c r="U9" s="180">
        <f>(X2*R9)/AA9</f>
        <v>21.59090909090909</v>
      </c>
      <c r="V9" s="170"/>
      <c r="W9" s="171">
        <v>0.06</v>
      </c>
      <c r="X9" s="168">
        <f t="shared" si="2"/>
        <v>21.59090909090909</v>
      </c>
      <c r="Y9" s="168"/>
      <c r="Z9" s="173">
        <f t="shared" si="3"/>
        <v>1.2954545454545454</v>
      </c>
      <c r="AA9" s="179">
        <v>0.88</v>
      </c>
      <c r="AB9" s="175">
        <f>Z9/X2</f>
        <v>0.012954545454545455</v>
      </c>
      <c r="AC9" s="176">
        <f t="shared" si="1"/>
        <v>1.2954545454545454</v>
      </c>
      <c r="AD9" s="177"/>
      <c r="AE9" s="177"/>
      <c r="AF9" s="177"/>
    </row>
    <row r="10" spans="1:32" ht="18.75" customHeight="1">
      <c r="A10" s="351" t="s">
        <v>438</v>
      </c>
      <c r="B10" s="352"/>
      <c r="C10" s="352"/>
      <c r="D10" s="353"/>
      <c r="E10" s="356" t="s">
        <v>439</v>
      </c>
      <c r="F10" s="355"/>
      <c r="G10" s="98">
        <v>3</v>
      </c>
      <c r="H10" s="352" t="s">
        <v>440</v>
      </c>
      <c r="I10" s="352"/>
      <c r="J10" s="352"/>
      <c r="K10" s="352"/>
      <c r="L10" s="352"/>
      <c r="M10" s="355"/>
      <c r="N10" s="394" t="str">
        <f t="shared" si="0"/>
        <v>Margarine, Melted</v>
      </c>
      <c r="O10" s="395"/>
      <c r="P10" s="395"/>
      <c r="Q10" s="395"/>
      <c r="R10" s="183">
        <v>0.22</v>
      </c>
      <c r="S10" s="167" t="s">
        <v>307</v>
      </c>
      <c r="T10" s="168">
        <f>X2*R10</f>
        <v>22</v>
      </c>
      <c r="U10" s="180">
        <f>(X2*R10)/AA10</f>
        <v>22</v>
      </c>
      <c r="V10" s="170"/>
      <c r="W10" s="171">
        <v>0.05</v>
      </c>
      <c r="X10" s="181">
        <f>U10/16</f>
        <v>1.375</v>
      </c>
      <c r="Y10" s="181" t="s">
        <v>61</v>
      </c>
      <c r="Z10" s="173">
        <f t="shared" si="3"/>
        <v>0.06875</v>
      </c>
      <c r="AA10" s="179">
        <v>1</v>
      </c>
      <c r="AB10" s="175">
        <f>Z10/X2</f>
        <v>0.0006875000000000001</v>
      </c>
      <c r="AC10" s="176">
        <f t="shared" si="1"/>
        <v>0.06875</v>
      </c>
      <c r="AD10" s="177"/>
      <c r="AE10" s="177"/>
      <c r="AF10" s="177"/>
    </row>
    <row r="11" spans="1:32" ht="18.75" customHeight="1">
      <c r="A11" s="351" t="s">
        <v>441</v>
      </c>
      <c r="B11" s="359"/>
      <c r="C11" s="359"/>
      <c r="D11" s="355"/>
      <c r="E11" s="356" t="s">
        <v>442</v>
      </c>
      <c r="F11" s="355"/>
      <c r="G11" s="98"/>
      <c r="H11" s="352" t="s">
        <v>443</v>
      </c>
      <c r="I11" s="352"/>
      <c r="J11" s="352"/>
      <c r="K11" s="352"/>
      <c r="L11" s="352"/>
      <c r="M11" s="355"/>
      <c r="N11" s="393" t="str">
        <f t="shared" si="0"/>
        <v>Dijon Mustard</v>
      </c>
      <c r="O11" s="359"/>
      <c r="P11" s="359"/>
      <c r="Q11" s="359"/>
      <c r="R11" s="178">
        <v>0.0275</v>
      </c>
      <c r="S11" s="167" t="s">
        <v>91</v>
      </c>
      <c r="T11" s="168">
        <f>X2*R11</f>
        <v>2.75</v>
      </c>
      <c r="U11" s="180">
        <f>(X2*R11)/AA11</f>
        <v>2.75</v>
      </c>
      <c r="V11" s="170"/>
      <c r="W11" s="171">
        <v>1.9</v>
      </c>
      <c r="X11" s="181">
        <f t="shared" si="2"/>
        <v>2.75</v>
      </c>
      <c r="Y11" s="181"/>
      <c r="Z11" s="173">
        <f t="shared" si="3"/>
        <v>5.225</v>
      </c>
      <c r="AA11" s="179">
        <v>1</v>
      </c>
      <c r="AB11" s="175">
        <f>Z11/X2</f>
        <v>0.05225</v>
      </c>
      <c r="AC11" s="176">
        <f t="shared" si="1"/>
        <v>5.225</v>
      </c>
      <c r="AD11" s="177"/>
      <c r="AE11" s="177"/>
      <c r="AF11" s="177"/>
    </row>
    <row r="12" spans="1:32" ht="18.75" customHeight="1">
      <c r="A12" s="351" t="s">
        <v>444</v>
      </c>
      <c r="B12" s="352"/>
      <c r="C12" s="352"/>
      <c r="D12" s="353"/>
      <c r="E12" s="356" t="s">
        <v>445</v>
      </c>
      <c r="F12" s="355"/>
      <c r="G12" s="98"/>
      <c r="H12" s="352" t="s">
        <v>446</v>
      </c>
      <c r="I12" s="352"/>
      <c r="J12" s="352"/>
      <c r="K12" s="352"/>
      <c r="L12" s="352"/>
      <c r="M12" s="355"/>
      <c r="N12" s="351" t="str">
        <f>A12</f>
        <v>Parsley Leaves, Fresh, Chopped </v>
      </c>
      <c r="O12" s="357"/>
      <c r="P12" s="357"/>
      <c r="Q12" s="357"/>
      <c r="R12" s="178">
        <v>0.08</v>
      </c>
      <c r="S12" s="167" t="s">
        <v>307</v>
      </c>
      <c r="T12" s="168">
        <f>X2*R12</f>
        <v>8</v>
      </c>
      <c r="U12" s="180">
        <f>(X2*R12)/AA12</f>
        <v>8</v>
      </c>
      <c r="V12" s="170"/>
      <c r="W12" s="171">
        <v>0.05</v>
      </c>
      <c r="X12" s="181">
        <f t="shared" si="2"/>
        <v>8</v>
      </c>
      <c r="Y12" s="181"/>
      <c r="Z12" s="173">
        <f t="shared" si="3"/>
        <v>0.4</v>
      </c>
      <c r="AA12" s="179">
        <v>1</v>
      </c>
      <c r="AB12" s="175">
        <f>Z12/X2</f>
        <v>0.004</v>
      </c>
      <c r="AC12" s="176">
        <f t="shared" si="1"/>
        <v>0.4</v>
      </c>
      <c r="AD12" s="177"/>
      <c r="AE12" s="177"/>
      <c r="AF12" s="177"/>
    </row>
    <row r="13" spans="1:32" ht="18.75" customHeight="1">
      <c r="A13" s="351" t="s">
        <v>391</v>
      </c>
      <c r="B13" s="352"/>
      <c r="C13" s="352"/>
      <c r="D13" s="353"/>
      <c r="E13" s="354" t="s">
        <v>176</v>
      </c>
      <c r="F13" s="355"/>
      <c r="G13" s="98"/>
      <c r="H13" s="352"/>
      <c r="I13" s="352"/>
      <c r="J13" s="352"/>
      <c r="K13" s="352"/>
      <c r="L13" s="352"/>
      <c r="M13" s="355"/>
      <c r="N13" s="394" t="str">
        <f t="shared" si="0"/>
        <v>Olive Oil, Blend 80/20</v>
      </c>
      <c r="O13" s="395"/>
      <c r="P13" s="395"/>
      <c r="Q13" s="395"/>
      <c r="R13" s="178">
        <v>0.005</v>
      </c>
      <c r="S13" s="167" t="s">
        <v>91</v>
      </c>
      <c r="T13" s="168">
        <f>X2*R13</f>
        <v>0.5</v>
      </c>
      <c r="U13" s="180">
        <f>(X2*R13)/AA13</f>
        <v>0.5263157894736842</v>
      </c>
      <c r="V13" s="170"/>
      <c r="W13" s="171">
        <v>0.56</v>
      </c>
      <c r="X13" s="181">
        <f t="shared" si="2"/>
        <v>0.5263157894736842</v>
      </c>
      <c r="Y13" s="181"/>
      <c r="Z13" s="173">
        <f t="shared" si="3"/>
        <v>0.2947368421052632</v>
      </c>
      <c r="AA13" s="179">
        <v>0.95</v>
      </c>
      <c r="AB13" s="175">
        <f>Z13/X2</f>
        <v>0.0029473684210526317</v>
      </c>
      <c r="AC13" s="176">
        <f t="shared" si="1"/>
        <v>0.2947368421052632</v>
      </c>
      <c r="AD13" s="177"/>
      <c r="AE13" s="177"/>
      <c r="AF13" s="177"/>
    </row>
    <row r="14" spans="1:32" ht="18.75" customHeight="1">
      <c r="A14" s="351"/>
      <c r="B14" s="352"/>
      <c r="C14" s="352"/>
      <c r="D14" s="353"/>
      <c r="E14" s="354"/>
      <c r="F14" s="355"/>
      <c r="G14" s="98"/>
      <c r="H14" s="352"/>
      <c r="I14" s="352"/>
      <c r="J14" s="352"/>
      <c r="K14" s="352"/>
      <c r="L14" s="352"/>
      <c r="M14" s="355"/>
      <c r="N14" s="394">
        <f t="shared" si="0"/>
        <v>0</v>
      </c>
      <c r="O14" s="395"/>
      <c r="P14" s="395"/>
      <c r="Q14" s="395"/>
      <c r="R14" s="178"/>
      <c r="S14" s="167"/>
      <c r="T14" s="168">
        <f>X2*R14</f>
        <v>0</v>
      </c>
      <c r="U14" s="180">
        <f>(X2*R14)/AA14</f>
        <v>0</v>
      </c>
      <c r="V14" s="170"/>
      <c r="W14" s="171">
        <v>0</v>
      </c>
      <c r="X14" s="168">
        <f>U14/1</f>
        <v>0</v>
      </c>
      <c r="Y14" s="168"/>
      <c r="Z14" s="173">
        <f t="shared" si="3"/>
        <v>0</v>
      </c>
      <c r="AA14" s="179">
        <v>1</v>
      </c>
      <c r="AB14" s="175">
        <f>Z14/X2</f>
        <v>0</v>
      </c>
      <c r="AC14" s="176">
        <f>ROUND(U14*AB14,5)</f>
        <v>0</v>
      </c>
      <c r="AD14" s="177"/>
      <c r="AE14" s="177"/>
      <c r="AF14" s="177"/>
    </row>
    <row r="15" spans="1:32" ht="18.75" customHeight="1">
      <c r="A15" s="351"/>
      <c r="B15" s="352"/>
      <c r="C15" s="352"/>
      <c r="D15" s="353"/>
      <c r="E15" s="354"/>
      <c r="F15" s="355"/>
      <c r="G15" s="98"/>
      <c r="H15" s="352"/>
      <c r="I15" s="352"/>
      <c r="J15" s="352"/>
      <c r="K15" s="352"/>
      <c r="L15" s="352"/>
      <c r="M15" s="355"/>
      <c r="N15" s="394">
        <f t="shared" si="0"/>
        <v>0</v>
      </c>
      <c r="O15" s="395"/>
      <c r="P15" s="395"/>
      <c r="Q15" s="395"/>
      <c r="R15" s="185"/>
      <c r="S15" s="167"/>
      <c r="T15" s="168"/>
      <c r="U15" s="184"/>
      <c r="V15" s="170"/>
      <c r="W15" s="171"/>
      <c r="X15" s="168"/>
      <c r="Y15" s="168"/>
      <c r="Z15" s="173"/>
      <c r="AA15" s="179"/>
      <c r="AB15" s="175"/>
      <c r="AC15" s="182"/>
      <c r="AD15" s="177"/>
      <c r="AE15" s="177"/>
      <c r="AF15" s="177"/>
    </row>
    <row r="16" spans="1:32" ht="18.75" customHeight="1">
      <c r="A16" s="351"/>
      <c r="B16" s="352"/>
      <c r="C16" s="352"/>
      <c r="D16" s="353"/>
      <c r="E16" s="354"/>
      <c r="F16" s="355"/>
      <c r="G16" s="98"/>
      <c r="H16" s="352"/>
      <c r="I16" s="352"/>
      <c r="J16" s="352"/>
      <c r="K16" s="352"/>
      <c r="L16" s="352"/>
      <c r="M16" s="355"/>
      <c r="N16" s="394">
        <f t="shared" si="0"/>
        <v>0</v>
      </c>
      <c r="O16" s="395"/>
      <c r="P16" s="395"/>
      <c r="Q16" s="395"/>
      <c r="R16" s="185"/>
      <c r="S16" s="167"/>
      <c r="T16" s="168"/>
      <c r="U16" s="184"/>
      <c r="V16" s="170"/>
      <c r="W16" s="171"/>
      <c r="X16" s="168"/>
      <c r="Y16" s="168"/>
      <c r="Z16" s="173"/>
      <c r="AA16" s="179"/>
      <c r="AB16" s="175"/>
      <c r="AC16" s="182"/>
      <c r="AD16" s="177"/>
      <c r="AE16" s="177"/>
      <c r="AF16" s="177"/>
    </row>
    <row r="17" spans="1:32" ht="18.75" customHeight="1">
      <c r="A17" s="351"/>
      <c r="B17" s="352"/>
      <c r="C17" s="352"/>
      <c r="D17" s="353"/>
      <c r="E17" s="354"/>
      <c r="F17" s="355"/>
      <c r="G17" s="98"/>
      <c r="H17" s="352" t="s">
        <v>447</v>
      </c>
      <c r="I17" s="352"/>
      <c r="J17" s="352"/>
      <c r="K17" s="352"/>
      <c r="L17" s="352"/>
      <c r="M17" s="355"/>
      <c r="N17" s="394">
        <f t="shared" si="0"/>
        <v>0</v>
      </c>
      <c r="O17" s="395"/>
      <c r="P17" s="395"/>
      <c r="Q17" s="395"/>
      <c r="R17" s="185"/>
      <c r="S17" s="167"/>
      <c r="T17" s="168"/>
      <c r="U17" s="184"/>
      <c r="V17" s="170"/>
      <c r="W17" s="171"/>
      <c r="X17" s="168"/>
      <c r="Y17" s="168"/>
      <c r="Z17" s="173"/>
      <c r="AA17" s="179"/>
      <c r="AB17" s="175"/>
      <c r="AC17" s="182"/>
      <c r="AD17" s="177"/>
      <c r="AE17" s="177"/>
      <c r="AF17" s="177"/>
    </row>
    <row r="18" spans="1:32" ht="18.75" customHeight="1">
      <c r="A18" s="351"/>
      <c r="B18" s="352"/>
      <c r="C18" s="352"/>
      <c r="D18" s="353"/>
      <c r="E18" s="354"/>
      <c r="F18" s="355"/>
      <c r="G18" s="98"/>
      <c r="H18" s="352" t="s">
        <v>448</v>
      </c>
      <c r="I18" s="352"/>
      <c r="J18" s="352"/>
      <c r="K18" s="352"/>
      <c r="L18" s="352"/>
      <c r="M18" s="355"/>
      <c r="N18" s="394">
        <f t="shared" si="0"/>
        <v>0</v>
      </c>
      <c r="O18" s="395"/>
      <c r="P18" s="395"/>
      <c r="Q18" s="395"/>
      <c r="R18" s="185"/>
      <c r="S18" s="167"/>
      <c r="T18" s="168"/>
      <c r="U18" s="184"/>
      <c r="V18" s="170"/>
      <c r="W18" s="171"/>
      <c r="X18" s="168"/>
      <c r="Y18" s="168"/>
      <c r="Z18" s="173"/>
      <c r="AA18" s="179"/>
      <c r="AB18" s="175"/>
      <c r="AC18" s="182"/>
      <c r="AD18" s="177"/>
      <c r="AE18" s="177"/>
      <c r="AF18" s="177"/>
    </row>
    <row r="19" spans="1:32" ht="18.75" customHeight="1">
      <c r="A19" s="351"/>
      <c r="B19" s="352"/>
      <c r="C19" s="352"/>
      <c r="D19" s="353"/>
      <c r="E19" s="354"/>
      <c r="F19" s="355"/>
      <c r="G19" s="98"/>
      <c r="H19" s="352"/>
      <c r="I19" s="352"/>
      <c r="J19" s="352"/>
      <c r="K19" s="352"/>
      <c r="L19" s="352"/>
      <c r="M19" s="355"/>
      <c r="N19" s="394">
        <f t="shared" si="0"/>
        <v>0</v>
      </c>
      <c r="O19" s="395"/>
      <c r="P19" s="395"/>
      <c r="Q19" s="395"/>
      <c r="R19" s="185"/>
      <c r="S19" s="167"/>
      <c r="T19" s="168"/>
      <c r="U19" s="184"/>
      <c r="V19" s="170"/>
      <c r="W19" s="171"/>
      <c r="X19" s="168"/>
      <c r="Y19" s="168"/>
      <c r="Z19" s="173"/>
      <c r="AA19" s="179"/>
      <c r="AB19" s="175"/>
      <c r="AC19" s="182"/>
      <c r="AD19" s="177"/>
      <c r="AE19" s="177"/>
      <c r="AF19" s="177"/>
    </row>
    <row r="20" spans="1:32" ht="18.75" customHeight="1">
      <c r="A20" s="351"/>
      <c r="B20" s="352"/>
      <c r="C20" s="352"/>
      <c r="D20" s="353"/>
      <c r="E20" s="354"/>
      <c r="F20" s="355"/>
      <c r="G20" s="98"/>
      <c r="H20" s="352"/>
      <c r="I20" s="352"/>
      <c r="J20" s="352"/>
      <c r="K20" s="352"/>
      <c r="L20" s="352"/>
      <c r="M20" s="355"/>
      <c r="N20" s="394"/>
      <c r="O20" s="395"/>
      <c r="P20" s="395"/>
      <c r="Q20" s="395"/>
      <c r="R20" s="185"/>
      <c r="S20" s="167"/>
      <c r="T20" s="168"/>
      <c r="U20" s="184"/>
      <c r="V20" s="170"/>
      <c r="W20" s="171"/>
      <c r="X20" s="168"/>
      <c r="Y20" s="168"/>
      <c r="Z20" s="186"/>
      <c r="AA20" s="179"/>
      <c r="AB20" s="175"/>
      <c r="AC20" s="182"/>
      <c r="AD20" s="177"/>
      <c r="AE20" s="177"/>
      <c r="AF20" s="177"/>
    </row>
    <row r="21" spans="1:32" ht="18.75" customHeight="1" thickBot="1">
      <c r="A21" s="414"/>
      <c r="B21" s="402"/>
      <c r="C21" s="402"/>
      <c r="D21" s="415"/>
      <c r="E21" s="354"/>
      <c r="F21" s="355"/>
      <c r="G21" s="187"/>
      <c r="H21" s="402"/>
      <c r="I21" s="402"/>
      <c r="J21" s="402"/>
      <c r="K21" s="402"/>
      <c r="L21" s="402"/>
      <c r="M21" s="403"/>
      <c r="N21" s="394"/>
      <c r="O21" s="395"/>
      <c r="P21" s="395"/>
      <c r="Q21" s="395"/>
      <c r="R21" s="185"/>
      <c r="S21" s="167"/>
      <c r="T21" s="168"/>
      <c r="U21" s="184"/>
      <c r="V21" s="170"/>
      <c r="W21" s="171">
        <v>0</v>
      </c>
      <c r="X21" s="168"/>
      <c r="Y21" s="168"/>
      <c r="Z21" s="186"/>
      <c r="AA21" s="179"/>
      <c r="AB21" s="175"/>
      <c r="AC21" s="182">
        <f>ROUND(U21*AB21,5)</f>
        <v>0</v>
      </c>
      <c r="AD21" s="177"/>
      <c r="AE21" s="177"/>
      <c r="AF21" s="177"/>
    </row>
    <row r="22" spans="1:32" ht="25.5" customHeight="1" thickBot="1">
      <c r="A22" s="188"/>
      <c r="B22" s="217"/>
      <c r="C22" s="217"/>
      <c r="D22" s="217"/>
      <c r="E22" s="217"/>
      <c r="F22" s="217"/>
      <c r="G22" s="217"/>
      <c r="H22" s="217"/>
      <c r="I22" s="217"/>
      <c r="J22" s="217"/>
      <c r="K22" s="218"/>
      <c r="L22" s="131"/>
      <c r="M22" s="131"/>
      <c r="N22" s="416" t="s">
        <v>47</v>
      </c>
      <c r="O22" s="417"/>
      <c r="P22" s="417"/>
      <c r="Q22" s="418"/>
      <c r="R22" s="419" t="s">
        <v>7</v>
      </c>
      <c r="S22" s="418"/>
      <c r="T22" s="418"/>
      <c r="U22" s="418"/>
      <c r="V22" s="418"/>
      <c r="W22" s="418"/>
      <c r="X22" s="418"/>
      <c r="Y22" s="418"/>
      <c r="Z22" s="418"/>
      <c r="AA22" s="418"/>
      <c r="AB22" s="418"/>
      <c r="AC22" s="122">
        <f>ROUNDUP(SUM(AC6:AC21),5)</f>
        <v>44.010270000000006</v>
      </c>
      <c r="AD22" s="177"/>
      <c r="AE22" s="177"/>
      <c r="AF22" s="177"/>
    </row>
    <row r="23" spans="1:32" ht="20.25" customHeight="1">
      <c r="A23" s="398" t="s">
        <v>45</v>
      </c>
      <c r="B23" s="399"/>
      <c r="C23" s="399"/>
      <c r="D23" s="399"/>
      <c r="E23" s="399"/>
      <c r="F23" s="399"/>
      <c r="G23" s="399"/>
      <c r="H23" s="399"/>
      <c r="I23" s="399"/>
      <c r="J23" s="399"/>
      <c r="K23" s="400"/>
      <c r="L23" s="189"/>
      <c r="M23" s="189"/>
      <c r="N23" s="411"/>
      <c r="O23" s="412"/>
      <c r="P23" s="412"/>
      <c r="Q23" s="412"/>
      <c r="R23" s="190"/>
      <c r="S23" s="190"/>
      <c r="T23" s="190"/>
      <c r="U23" s="190"/>
      <c r="V23" s="190"/>
      <c r="W23" s="112" t="s">
        <v>9</v>
      </c>
      <c r="X23" s="112"/>
      <c r="Y23" s="112"/>
      <c r="Z23" s="112"/>
      <c r="AA23" s="112"/>
      <c r="AB23" s="112"/>
      <c r="AC23" s="125">
        <f>ROUND(AC22*10/100,5)</f>
        <v>4.40103</v>
      </c>
      <c r="AD23" s="177"/>
      <c r="AE23" s="177"/>
      <c r="AF23" s="177"/>
    </row>
    <row r="24" spans="1:32" ht="22.5" customHeight="1" thickBot="1">
      <c r="A24" s="329" t="s">
        <v>42</v>
      </c>
      <c r="B24" s="404"/>
      <c r="C24" s="404"/>
      <c r="D24" s="404"/>
      <c r="E24" s="404"/>
      <c r="F24" s="219"/>
      <c r="G24" s="331" t="s">
        <v>46</v>
      </c>
      <c r="H24" s="331"/>
      <c r="I24" s="331" t="s">
        <v>449</v>
      </c>
      <c r="J24" s="404"/>
      <c r="K24" s="405"/>
      <c r="L24" s="219"/>
      <c r="M24" s="219"/>
      <c r="N24" s="145"/>
      <c r="O24" s="191"/>
      <c r="P24" s="410"/>
      <c r="Q24" s="410"/>
      <c r="R24" s="192"/>
      <c r="S24" s="192"/>
      <c r="T24" s="192"/>
      <c r="U24" s="192"/>
      <c r="V24" s="192"/>
      <c r="W24" s="93" t="s">
        <v>6</v>
      </c>
      <c r="X24" s="93"/>
      <c r="Y24" s="93"/>
      <c r="Z24" s="93"/>
      <c r="AA24" s="93"/>
      <c r="AB24" s="93"/>
      <c r="AC24" s="130">
        <f>AC22+AC23</f>
        <v>48.411300000000004</v>
      </c>
      <c r="AD24" s="177"/>
      <c r="AE24" s="177"/>
      <c r="AF24" s="177"/>
    </row>
    <row r="25" spans="18:32" ht="7.5" customHeight="1" thickBot="1">
      <c r="R25" s="319"/>
      <c r="S25" s="319"/>
      <c r="T25" s="214"/>
      <c r="U25" s="214"/>
      <c r="V25" s="214"/>
      <c r="W25" s="214"/>
      <c r="X25" s="214"/>
      <c r="Y25" s="214"/>
      <c r="Z25" s="214"/>
      <c r="AA25" s="88"/>
      <c r="AB25" s="88"/>
      <c r="AC25" s="88"/>
      <c r="AD25" s="151"/>
      <c r="AE25" s="151"/>
      <c r="AF25" s="151"/>
    </row>
    <row r="26" spans="1:32" ht="20.25" customHeight="1">
      <c r="A26" s="213" t="s">
        <v>35</v>
      </c>
      <c r="B26" s="313" t="s">
        <v>36</v>
      </c>
      <c r="C26" s="313"/>
      <c r="D26" s="65" t="s">
        <v>37</v>
      </c>
      <c r="E26" s="65" t="s">
        <v>38</v>
      </c>
      <c r="F26" s="65" t="s">
        <v>39</v>
      </c>
      <c r="G26" s="313" t="s">
        <v>40</v>
      </c>
      <c r="H26" s="313"/>
      <c r="I26" s="313" t="s">
        <v>41</v>
      </c>
      <c r="J26" s="313"/>
      <c r="K26" s="313" t="s">
        <v>52</v>
      </c>
      <c r="L26" s="313"/>
      <c r="M26" s="213" t="s">
        <v>125</v>
      </c>
      <c r="N26" s="413" t="s">
        <v>5</v>
      </c>
      <c r="O26" s="322"/>
      <c r="P26" s="322"/>
      <c r="Q26" s="131"/>
      <c r="R26" s="322"/>
      <c r="S26" s="323"/>
      <c r="T26" s="215"/>
      <c r="U26" s="215"/>
      <c r="V26" s="215"/>
      <c r="W26" s="311" t="s">
        <v>122</v>
      </c>
      <c r="X26" s="312"/>
      <c r="Y26" s="312"/>
      <c r="Z26" s="312"/>
      <c r="AA26" s="312"/>
      <c r="AB26" s="222"/>
      <c r="AC26" s="225">
        <f>AC24/X2</f>
        <v>0.484113</v>
      </c>
      <c r="AD26" s="193"/>
      <c r="AE26" s="193"/>
      <c r="AF26" s="193"/>
    </row>
    <row r="27" spans="1:32" ht="37.5" customHeight="1">
      <c r="A27" s="213"/>
      <c r="B27" s="313"/>
      <c r="C27" s="313"/>
      <c r="D27" s="65"/>
      <c r="E27" s="65"/>
      <c r="F27" s="65"/>
      <c r="G27" s="313"/>
      <c r="H27" s="313"/>
      <c r="I27" s="313"/>
      <c r="J27" s="313"/>
      <c r="K27" s="313"/>
      <c r="L27" s="313"/>
      <c r="M27" s="148">
        <f ca="1">NOW()</f>
        <v>41121.30702407407</v>
      </c>
      <c r="N27" s="98" t="s">
        <v>19</v>
      </c>
      <c r="O27" s="94" t="s">
        <v>20</v>
      </c>
      <c r="P27" s="94" t="s">
        <v>21</v>
      </c>
      <c r="Q27" s="94" t="s">
        <v>22</v>
      </c>
      <c r="R27" s="406" t="s">
        <v>8</v>
      </c>
      <c r="S27" s="407"/>
      <c r="T27" s="220"/>
      <c r="U27" s="220"/>
      <c r="V27" s="220"/>
      <c r="W27" s="150"/>
      <c r="X27" s="221" t="s">
        <v>123</v>
      </c>
      <c r="Y27" s="221"/>
      <c r="Z27" s="221"/>
      <c r="AA27" s="221" t="s">
        <v>23</v>
      </c>
      <c r="AB27" s="408" t="s">
        <v>24</v>
      </c>
      <c r="AC27" s="409"/>
      <c r="AD27" s="193"/>
      <c r="AE27" s="193"/>
      <c r="AF27" s="193"/>
    </row>
    <row r="28" spans="14:29" ht="19.5" customHeight="1" thickBot="1">
      <c r="N28" s="139">
        <f>X2</f>
        <v>100</v>
      </c>
      <c r="O28" s="140"/>
      <c r="P28" s="141">
        <f>AC24</f>
        <v>48.411300000000004</v>
      </c>
      <c r="Q28" s="142">
        <v>0</v>
      </c>
      <c r="R28" s="307">
        <f>P28+Q28</f>
        <v>48.411300000000004</v>
      </c>
      <c r="S28" s="308"/>
      <c r="T28" s="143"/>
      <c r="U28" s="144"/>
      <c r="V28" s="144"/>
      <c r="W28" s="145"/>
      <c r="X28" s="146">
        <f>AC26/AA28</f>
        <v>1.6137100000000002</v>
      </c>
      <c r="Y28" s="146"/>
      <c r="Z28" s="146"/>
      <c r="AA28" s="147">
        <v>0.3</v>
      </c>
      <c r="AB28" s="309">
        <f ca="1">NOW()</f>
        <v>41121.30702407407</v>
      </c>
      <c r="AC28" s="310"/>
    </row>
  </sheetData>
  <sheetProtection/>
  <mergeCells count="101">
    <mergeCell ref="A1:K1"/>
    <mergeCell ref="N1:AC1"/>
    <mergeCell ref="A2:B2"/>
    <mergeCell ref="C2:G2"/>
    <mergeCell ref="N2:O2"/>
    <mergeCell ref="P2:T2"/>
    <mergeCell ref="B3:G4"/>
    <mergeCell ref="P3:V4"/>
    <mergeCell ref="A5:D5"/>
    <mergeCell ref="E5:F5"/>
    <mergeCell ref="G5:M5"/>
    <mergeCell ref="N5:Q5"/>
    <mergeCell ref="X5:Y5"/>
    <mergeCell ref="A6:D6"/>
    <mergeCell ref="E6:F6"/>
    <mergeCell ref="H6:M6"/>
    <mergeCell ref="N6:Q6"/>
    <mergeCell ref="A7:D7"/>
    <mergeCell ref="E7:F7"/>
    <mergeCell ref="H7:M7"/>
    <mergeCell ref="N7:Q7"/>
    <mergeCell ref="A8:D8"/>
    <mergeCell ref="E8:F8"/>
    <mergeCell ref="H8:M8"/>
    <mergeCell ref="N8:Q8"/>
    <mergeCell ref="A9:D9"/>
    <mergeCell ref="E9:F9"/>
    <mergeCell ref="H9:M9"/>
    <mergeCell ref="N9:Q9"/>
    <mergeCell ref="A10:D10"/>
    <mergeCell ref="E10:F10"/>
    <mergeCell ref="H10:M10"/>
    <mergeCell ref="N10:Q10"/>
    <mergeCell ref="A11:D11"/>
    <mergeCell ref="E11:F11"/>
    <mergeCell ref="H11:M11"/>
    <mergeCell ref="N11:Q11"/>
    <mergeCell ref="A12:D12"/>
    <mergeCell ref="E12:F12"/>
    <mergeCell ref="H12:M12"/>
    <mergeCell ref="N12:Q12"/>
    <mergeCell ref="A13:D13"/>
    <mergeCell ref="E13:F13"/>
    <mergeCell ref="H13:M13"/>
    <mergeCell ref="N13:Q13"/>
    <mergeCell ref="A14:D14"/>
    <mergeCell ref="E14:F14"/>
    <mergeCell ref="H14:M14"/>
    <mergeCell ref="N14:Q14"/>
    <mergeCell ref="A15:D15"/>
    <mergeCell ref="E15:F15"/>
    <mergeCell ref="H15:M15"/>
    <mergeCell ref="N15:Q15"/>
    <mergeCell ref="A16:D16"/>
    <mergeCell ref="E16:F16"/>
    <mergeCell ref="H16:M16"/>
    <mergeCell ref="N16:Q16"/>
    <mergeCell ref="A17:D17"/>
    <mergeCell ref="E17:F17"/>
    <mergeCell ref="H17:M17"/>
    <mergeCell ref="N17:Q17"/>
    <mergeCell ref="A18:D18"/>
    <mergeCell ref="E18:F18"/>
    <mergeCell ref="H18:M18"/>
    <mergeCell ref="N18:Q18"/>
    <mergeCell ref="A19:D19"/>
    <mergeCell ref="E19:F19"/>
    <mergeCell ref="H19:M19"/>
    <mergeCell ref="N19:Q19"/>
    <mergeCell ref="A20:D20"/>
    <mergeCell ref="E20:F20"/>
    <mergeCell ref="H20:M20"/>
    <mergeCell ref="N20:Q20"/>
    <mergeCell ref="A21:D21"/>
    <mergeCell ref="E21:F21"/>
    <mergeCell ref="H21:M21"/>
    <mergeCell ref="N21:Q21"/>
    <mergeCell ref="N22:Q22"/>
    <mergeCell ref="R22:AB22"/>
    <mergeCell ref="A23:K23"/>
    <mergeCell ref="N23:Q23"/>
    <mergeCell ref="A24:E24"/>
    <mergeCell ref="G24:H24"/>
    <mergeCell ref="I24:K24"/>
    <mergeCell ref="P24:Q24"/>
    <mergeCell ref="R25:S25"/>
    <mergeCell ref="B26:C26"/>
    <mergeCell ref="G26:H26"/>
    <mergeCell ref="I26:J26"/>
    <mergeCell ref="K26:L26"/>
    <mergeCell ref="N26:P26"/>
    <mergeCell ref="R26:S26"/>
    <mergeCell ref="AB27:AC27"/>
    <mergeCell ref="R28:S28"/>
    <mergeCell ref="AB28:AC28"/>
    <mergeCell ref="W26:AA26"/>
    <mergeCell ref="B27:C27"/>
    <mergeCell ref="G27:H27"/>
    <mergeCell ref="I27:J27"/>
    <mergeCell ref="K27:L27"/>
    <mergeCell ref="R27:S27"/>
  </mergeCells>
  <hyperlinks>
    <hyperlink ref="M1" location="LIST!A1" display="BACK TO MENU LIST"/>
  </hyperlinks>
  <printOptions/>
  <pageMargins left="0.7" right="0.45" top="0.75" bottom="0.5" header="0.3" footer="0.3"/>
  <pageSetup horizontalDpi="600" verticalDpi="600" orientation="landscape" scale="85" r:id="rId1"/>
  <colBreaks count="1" manualBreakCount="1">
    <brk id="13" max="65535" man="1"/>
  </colBreaks>
</worksheet>
</file>

<file path=xl/worksheets/sheet21.xml><?xml version="1.0" encoding="utf-8"?>
<worksheet xmlns="http://schemas.openxmlformats.org/spreadsheetml/2006/main" xmlns:r="http://schemas.openxmlformats.org/officeDocument/2006/relationships">
  <dimension ref="A1:AH28"/>
  <sheetViews>
    <sheetView zoomScalePageLayoutView="0" workbookViewId="0" topLeftCell="H1">
      <selection activeCell="H17" sqref="H17:M17"/>
    </sheetView>
  </sheetViews>
  <sheetFormatPr defaultColWidth="9.140625" defaultRowHeight="12.75"/>
  <cols>
    <col min="1" max="1" width="9.8515625" style="87" customWidth="1"/>
    <col min="2" max="3" width="9.140625" style="87" customWidth="1"/>
    <col min="4" max="4" width="9.8515625" style="87" customWidth="1"/>
    <col min="5" max="5" width="9.140625" style="87" customWidth="1"/>
    <col min="6" max="6" width="14.421875" style="87" customWidth="1"/>
    <col min="7" max="7" width="4.8515625" style="87" customWidth="1"/>
    <col min="8" max="8" width="8.57421875" style="87" customWidth="1"/>
    <col min="9" max="9" width="9.8515625" style="87" customWidth="1"/>
    <col min="10" max="10" width="8.57421875" style="87" customWidth="1"/>
    <col min="11" max="12" width="13.7109375" style="87" customWidth="1"/>
    <col min="13" max="13" width="28.140625" style="87" customWidth="1"/>
    <col min="14" max="16" width="9.140625" style="87" customWidth="1"/>
    <col min="17" max="17" width="6.140625" style="87" customWidth="1"/>
    <col min="18" max="18" width="8.57421875" style="87" customWidth="1"/>
    <col min="19" max="19" width="7.7109375" style="87" customWidth="1"/>
    <col min="20" max="20" width="10.421875" style="87" customWidth="1"/>
    <col min="21" max="22" width="8.8515625" style="87" customWidth="1"/>
    <col min="23" max="23" width="9.8515625" style="87" customWidth="1"/>
    <col min="24" max="24" width="12.28125" style="87" customWidth="1"/>
    <col min="25" max="25" width="4.421875" style="87" customWidth="1"/>
    <col min="26" max="26" width="10.28125" style="87" customWidth="1"/>
    <col min="27" max="27" width="8.140625" style="87" customWidth="1"/>
    <col min="28" max="28" width="8.57421875" style="87" customWidth="1"/>
    <col min="29" max="29" width="11.57421875" style="87" customWidth="1"/>
    <col min="30" max="32" width="9.00390625" style="87" customWidth="1"/>
    <col min="33" max="16384" width="9.140625" style="87" customWidth="1"/>
  </cols>
  <sheetData>
    <row r="1" spans="1:34" ht="21">
      <c r="A1" s="428" t="s">
        <v>43</v>
      </c>
      <c r="B1" s="428"/>
      <c r="C1" s="428"/>
      <c r="D1" s="428"/>
      <c r="E1" s="428"/>
      <c r="F1" s="428"/>
      <c r="G1" s="428"/>
      <c r="H1" s="428"/>
      <c r="I1" s="428"/>
      <c r="J1" s="428"/>
      <c r="K1" s="428"/>
      <c r="L1" s="224"/>
      <c r="M1" s="251" t="s">
        <v>629</v>
      </c>
      <c r="N1" s="387" t="s">
        <v>56</v>
      </c>
      <c r="O1" s="388"/>
      <c r="P1" s="388"/>
      <c r="Q1" s="388"/>
      <c r="R1" s="388"/>
      <c r="S1" s="388"/>
      <c r="T1" s="388"/>
      <c r="U1" s="388"/>
      <c r="V1" s="388"/>
      <c r="W1" s="388"/>
      <c r="X1" s="388"/>
      <c r="Y1" s="388"/>
      <c r="Z1" s="388"/>
      <c r="AA1" s="388"/>
      <c r="AB1" s="388"/>
      <c r="AC1" s="388"/>
      <c r="AD1" s="214"/>
      <c r="AE1" s="214"/>
      <c r="AF1" s="214"/>
      <c r="AG1" s="151"/>
      <c r="AH1" s="151"/>
    </row>
    <row r="2" spans="1:34" ht="47.25" customHeight="1" thickBot="1">
      <c r="A2" s="370" t="s">
        <v>44</v>
      </c>
      <c r="B2" s="370"/>
      <c r="C2" s="389" t="s">
        <v>450</v>
      </c>
      <c r="D2" s="389"/>
      <c r="E2" s="389"/>
      <c r="F2" s="389"/>
      <c r="G2" s="389"/>
      <c r="H2" s="88" t="s">
        <v>55</v>
      </c>
      <c r="I2" s="89">
        <v>100</v>
      </c>
      <c r="J2" s="88" t="s">
        <v>48</v>
      </c>
      <c r="K2" s="152">
        <v>4</v>
      </c>
      <c r="L2" s="90" t="s">
        <v>155</v>
      </c>
      <c r="M2" s="91"/>
      <c r="N2" s="390" t="s">
        <v>17</v>
      </c>
      <c r="O2" s="390"/>
      <c r="P2" s="391" t="str">
        <f>C2</f>
        <v>Italian Blend Vegetables</v>
      </c>
      <c r="Q2" s="391"/>
      <c r="R2" s="391"/>
      <c r="S2" s="391"/>
      <c r="T2" s="392"/>
      <c r="U2" s="149"/>
      <c r="V2" s="149"/>
      <c r="W2" s="88" t="s">
        <v>55</v>
      </c>
      <c r="X2" s="93">
        <f>I2</f>
        <v>100</v>
      </c>
      <c r="Y2" s="112"/>
      <c r="Z2" s="94" t="s">
        <v>53</v>
      </c>
      <c r="AA2" s="95">
        <f>K2</f>
        <v>4</v>
      </c>
      <c r="AB2" s="159" t="s">
        <v>155</v>
      </c>
      <c r="AC2" s="155"/>
      <c r="AD2" s="156"/>
      <c r="AE2" s="156"/>
      <c r="AF2" s="156"/>
      <c r="AG2" s="155"/>
      <c r="AH2" s="155"/>
    </row>
    <row r="3" spans="1:34" ht="19.5" customHeight="1">
      <c r="A3" s="216"/>
      <c r="B3" s="370" t="s">
        <v>451</v>
      </c>
      <c r="C3" s="423"/>
      <c r="D3" s="423"/>
      <c r="E3" s="423"/>
      <c r="F3" s="423"/>
      <c r="G3" s="423"/>
      <c r="H3" s="157"/>
      <c r="I3" s="214"/>
      <c r="J3" s="88"/>
      <c r="K3" s="95"/>
      <c r="L3" s="158"/>
      <c r="M3" s="92"/>
      <c r="N3" s="88"/>
      <c r="O3" s="88"/>
      <c r="P3" s="422">
        <f>C3</f>
        <v>0</v>
      </c>
      <c r="Q3" s="423"/>
      <c r="R3" s="423"/>
      <c r="S3" s="423"/>
      <c r="T3" s="423"/>
      <c r="U3" s="423"/>
      <c r="V3" s="423"/>
      <c r="W3" s="88"/>
      <c r="X3" s="112">
        <f>I3</f>
        <v>0</v>
      </c>
      <c r="Y3" s="112"/>
      <c r="Z3" s="94"/>
      <c r="AA3" s="95"/>
      <c r="AB3" s="159"/>
      <c r="AC3" s="155"/>
      <c r="AD3" s="156"/>
      <c r="AE3" s="156"/>
      <c r="AF3" s="156"/>
      <c r="AG3" s="155"/>
      <c r="AH3" s="155"/>
    </row>
    <row r="4" spans="2:34" ht="15" customHeight="1" thickBot="1">
      <c r="B4" s="410"/>
      <c r="C4" s="410"/>
      <c r="D4" s="410"/>
      <c r="E4" s="410"/>
      <c r="F4" s="410"/>
      <c r="G4" s="410"/>
      <c r="H4" s="160"/>
      <c r="I4" s="160"/>
      <c r="N4" s="161"/>
      <c r="O4" s="161"/>
      <c r="P4" s="410"/>
      <c r="Q4" s="410"/>
      <c r="R4" s="410"/>
      <c r="S4" s="410"/>
      <c r="T4" s="410"/>
      <c r="U4" s="410"/>
      <c r="V4" s="410"/>
      <c r="W4" s="214"/>
      <c r="X4" s="155"/>
      <c r="Y4" s="155"/>
      <c r="Z4" s="155"/>
      <c r="AA4" s="155"/>
      <c r="AB4" s="155"/>
      <c r="AC4" s="155"/>
      <c r="AD4" s="162"/>
      <c r="AE4" s="162"/>
      <c r="AF4" s="162"/>
      <c r="AG4" s="155"/>
      <c r="AH4" s="155"/>
    </row>
    <row r="5" spans="1:32" ht="45.75" customHeight="1" thickBot="1">
      <c r="A5" s="381" t="s">
        <v>1</v>
      </c>
      <c r="B5" s="396"/>
      <c r="C5" s="396"/>
      <c r="D5" s="397"/>
      <c r="E5" s="420" t="s">
        <v>54</v>
      </c>
      <c r="F5" s="421"/>
      <c r="G5" s="420" t="s">
        <v>32</v>
      </c>
      <c r="H5" s="427"/>
      <c r="I5" s="427"/>
      <c r="J5" s="427"/>
      <c r="K5" s="427"/>
      <c r="L5" s="427"/>
      <c r="M5" s="421"/>
      <c r="N5" s="425" t="s">
        <v>1</v>
      </c>
      <c r="O5" s="426"/>
      <c r="P5" s="426"/>
      <c r="Q5" s="426"/>
      <c r="R5" s="163" t="s">
        <v>31</v>
      </c>
      <c r="S5" s="223" t="s">
        <v>2</v>
      </c>
      <c r="T5" s="164" t="s">
        <v>51</v>
      </c>
      <c r="U5" s="163" t="s">
        <v>30</v>
      </c>
      <c r="V5" s="163" t="s">
        <v>49</v>
      </c>
      <c r="W5" s="163" t="s">
        <v>58</v>
      </c>
      <c r="X5" s="362" t="s">
        <v>79</v>
      </c>
      <c r="Y5" s="362"/>
      <c r="Z5" s="163" t="s">
        <v>50</v>
      </c>
      <c r="AA5" s="164" t="s">
        <v>13</v>
      </c>
      <c r="AB5" s="164" t="s">
        <v>129</v>
      </c>
      <c r="AC5" s="165" t="s">
        <v>130</v>
      </c>
      <c r="AD5" s="214"/>
      <c r="AE5" s="214"/>
      <c r="AF5" s="214"/>
    </row>
    <row r="6" spans="1:32" ht="18.75" customHeight="1">
      <c r="A6" s="363" t="s">
        <v>452</v>
      </c>
      <c r="B6" s="364"/>
      <c r="C6" s="364"/>
      <c r="D6" s="365"/>
      <c r="E6" s="366" t="s">
        <v>453</v>
      </c>
      <c r="F6" s="367"/>
      <c r="G6" s="98">
        <v>1</v>
      </c>
      <c r="H6" s="364" t="s">
        <v>454</v>
      </c>
      <c r="I6" s="364"/>
      <c r="J6" s="364"/>
      <c r="K6" s="364"/>
      <c r="L6" s="364"/>
      <c r="M6" s="367"/>
      <c r="N6" s="394" t="str">
        <f aca="true" t="shared" si="0" ref="N6:N19">A6</f>
        <v>Italian Mixed Vegetables, Frozen</v>
      </c>
      <c r="O6" s="395"/>
      <c r="P6" s="395"/>
      <c r="Q6" s="395"/>
      <c r="R6" s="166">
        <v>0.23</v>
      </c>
      <c r="S6" s="167" t="s">
        <v>61</v>
      </c>
      <c r="T6" s="168">
        <f>R6*X2</f>
        <v>23</v>
      </c>
      <c r="U6" s="184">
        <f>(X2*R6)/AA6</f>
        <v>23</v>
      </c>
      <c r="V6" s="170" t="s">
        <v>61</v>
      </c>
      <c r="W6" s="171">
        <v>0.98</v>
      </c>
      <c r="X6" s="241">
        <v>23</v>
      </c>
      <c r="Y6" s="241"/>
      <c r="Z6" s="173">
        <f>W6*X6</f>
        <v>22.54</v>
      </c>
      <c r="AA6" s="174">
        <v>1</v>
      </c>
      <c r="AB6" s="175">
        <f>Z6/X2</f>
        <v>0.2254</v>
      </c>
      <c r="AC6" s="176">
        <f>Z6</f>
        <v>22.54</v>
      </c>
      <c r="AD6" s="177"/>
      <c r="AE6" s="177"/>
      <c r="AF6" s="177"/>
    </row>
    <row r="7" spans="1:32" ht="18.75" customHeight="1">
      <c r="A7" s="351" t="s">
        <v>165</v>
      </c>
      <c r="B7" s="352"/>
      <c r="C7" s="352"/>
      <c r="D7" s="353"/>
      <c r="E7" s="356" t="s">
        <v>166</v>
      </c>
      <c r="F7" s="355"/>
      <c r="G7" s="98"/>
      <c r="H7" s="352" t="s">
        <v>364</v>
      </c>
      <c r="I7" s="352"/>
      <c r="J7" s="352"/>
      <c r="K7" s="352"/>
      <c r="L7" s="352"/>
      <c r="M7" s="355"/>
      <c r="N7" s="394" t="str">
        <f t="shared" si="0"/>
        <v>Water</v>
      </c>
      <c r="O7" s="395"/>
      <c r="P7" s="395"/>
      <c r="Q7" s="395"/>
      <c r="R7" s="178">
        <v>0.0275</v>
      </c>
      <c r="S7" s="167" t="s">
        <v>209</v>
      </c>
      <c r="T7" s="181">
        <f>X2*R7</f>
        <v>2.75</v>
      </c>
      <c r="U7" s="180">
        <f>(X2*R7)/AA7</f>
        <v>2.75</v>
      </c>
      <c r="V7" s="170" t="s">
        <v>209</v>
      </c>
      <c r="W7" s="171">
        <v>0</v>
      </c>
      <c r="X7" s="181">
        <f>U7/1</f>
        <v>2.75</v>
      </c>
      <c r="Y7" s="181"/>
      <c r="Z7" s="173">
        <f>W7*X7</f>
        <v>0</v>
      </c>
      <c r="AA7" s="179">
        <v>1</v>
      </c>
      <c r="AB7" s="175">
        <f>Z7/X2</f>
        <v>0</v>
      </c>
      <c r="AC7" s="176">
        <f>Z7</f>
        <v>0</v>
      </c>
      <c r="AD7" s="177"/>
      <c r="AE7" s="177"/>
      <c r="AF7" s="177"/>
    </row>
    <row r="8" spans="1:32" ht="18.75" customHeight="1">
      <c r="A8" s="351" t="s">
        <v>369</v>
      </c>
      <c r="B8" s="352"/>
      <c r="C8" s="352"/>
      <c r="D8" s="353"/>
      <c r="E8" s="354" t="s">
        <v>370</v>
      </c>
      <c r="F8" s="355"/>
      <c r="G8" s="98"/>
      <c r="H8" s="352" t="s">
        <v>167</v>
      </c>
      <c r="I8" s="352"/>
      <c r="J8" s="352"/>
      <c r="K8" s="352"/>
      <c r="L8" s="352"/>
      <c r="M8" s="355"/>
      <c r="N8" s="394" t="str">
        <f>A8</f>
        <v>Ground White Pepper</v>
      </c>
      <c r="O8" s="395"/>
      <c r="P8" s="395"/>
      <c r="Q8" s="395"/>
      <c r="R8" s="178">
        <v>0.06</v>
      </c>
      <c r="S8" s="167" t="s">
        <v>258</v>
      </c>
      <c r="T8" s="168">
        <f>X2*R8</f>
        <v>6</v>
      </c>
      <c r="U8" s="180">
        <f>(X2*R8)/AA8</f>
        <v>6</v>
      </c>
      <c r="V8" s="170" t="s">
        <v>258</v>
      </c>
      <c r="W8" s="171">
        <v>0.18</v>
      </c>
      <c r="X8" s="181">
        <f>U8/1</f>
        <v>6</v>
      </c>
      <c r="Y8" s="181"/>
      <c r="Z8" s="173">
        <f>W8*X8</f>
        <v>1.08</v>
      </c>
      <c r="AA8" s="179">
        <v>1</v>
      </c>
      <c r="AB8" s="175">
        <f>Z8/X2</f>
        <v>0.0108</v>
      </c>
      <c r="AC8" s="182">
        <f>Z8</f>
        <v>1.08</v>
      </c>
      <c r="AD8" s="177"/>
      <c r="AE8" s="177"/>
      <c r="AF8" s="177"/>
    </row>
    <row r="9" spans="1:32" ht="18.75" customHeight="1">
      <c r="A9" s="351"/>
      <c r="B9" s="352"/>
      <c r="C9" s="352"/>
      <c r="D9" s="353"/>
      <c r="E9" s="356"/>
      <c r="F9" s="355"/>
      <c r="G9" s="98"/>
      <c r="H9" s="352" t="s">
        <v>455</v>
      </c>
      <c r="I9" s="352"/>
      <c r="J9" s="352"/>
      <c r="K9" s="352"/>
      <c r="L9" s="352"/>
      <c r="M9" s="355"/>
      <c r="N9" s="394">
        <f t="shared" si="0"/>
        <v>0</v>
      </c>
      <c r="O9" s="395"/>
      <c r="P9" s="395"/>
      <c r="Q9" s="395"/>
      <c r="R9" s="178"/>
      <c r="S9" s="167"/>
      <c r="T9" s="168">
        <f>X2*R9</f>
        <v>0</v>
      </c>
      <c r="U9" s="180">
        <f>(X2*R9)/AA9</f>
        <v>0</v>
      </c>
      <c r="V9" s="170"/>
      <c r="W9" s="171">
        <v>0</v>
      </c>
      <c r="X9" s="168">
        <f>U9/1</f>
        <v>0</v>
      </c>
      <c r="Y9" s="168"/>
      <c r="Z9" s="173">
        <f>W9*X9</f>
        <v>0</v>
      </c>
      <c r="AA9" s="179">
        <v>1</v>
      </c>
      <c r="AB9" s="175">
        <f>Z9/X2</f>
        <v>0</v>
      </c>
      <c r="AC9" s="182">
        <f>ROUND(U9*AB9,5)</f>
        <v>0</v>
      </c>
      <c r="AD9" s="177"/>
      <c r="AE9" s="177"/>
      <c r="AF9" s="177"/>
    </row>
    <row r="10" spans="1:32" ht="18.75" customHeight="1">
      <c r="A10" s="351"/>
      <c r="B10" s="352"/>
      <c r="C10" s="352"/>
      <c r="D10" s="353"/>
      <c r="E10" s="356"/>
      <c r="F10" s="355"/>
      <c r="G10" s="98">
        <v>2</v>
      </c>
      <c r="H10" s="352" t="s">
        <v>456</v>
      </c>
      <c r="I10" s="352"/>
      <c r="J10" s="352"/>
      <c r="K10" s="352"/>
      <c r="L10" s="352"/>
      <c r="M10" s="355"/>
      <c r="N10" s="394">
        <f t="shared" si="0"/>
        <v>0</v>
      </c>
      <c r="O10" s="395"/>
      <c r="P10" s="395"/>
      <c r="Q10" s="395"/>
      <c r="R10" s="183"/>
      <c r="S10" s="167"/>
      <c r="T10" s="168"/>
      <c r="U10" s="180"/>
      <c r="V10" s="170"/>
      <c r="W10" s="171"/>
      <c r="X10" s="181"/>
      <c r="Y10" s="181"/>
      <c r="Z10" s="173"/>
      <c r="AA10" s="179"/>
      <c r="AB10" s="175"/>
      <c r="AC10" s="182"/>
      <c r="AD10" s="177"/>
      <c r="AE10" s="177"/>
      <c r="AF10" s="177"/>
    </row>
    <row r="11" spans="1:32" ht="18.75" customHeight="1">
      <c r="A11" s="351"/>
      <c r="B11" s="359"/>
      <c r="C11" s="359"/>
      <c r="D11" s="355"/>
      <c r="E11" s="356"/>
      <c r="F11" s="355"/>
      <c r="G11" s="98"/>
      <c r="H11" s="352"/>
      <c r="I11" s="352"/>
      <c r="J11" s="352"/>
      <c r="K11" s="352"/>
      <c r="L11" s="352"/>
      <c r="M11" s="355"/>
      <c r="N11" s="393">
        <f t="shared" si="0"/>
        <v>0</v>
      </c>
      <c r="O11" s="359"/>
      <c r="P11" s="359"/>
      <c r="Q11" s="359"/>
      <c r="R11" s="178"/>
      <c r="S11" s="167"/>
      <c r="T11" s="168"/>
      <c r="U11" s="184"/>
      <c r="V11" s="170"/>
      <c r="W11" s="171"/>
      <c r="X11" s="181"/>
      <c r="Y11" s="181"/>
      <c r="Z11" s="173"/>
      <c r="AA11" s="179"/>
      <c r="AB11" s="175"/>
      <c r="AC11" s="176"/>
      <c r="AD11" s="177"/>
      <c r="AE11" s="177"/>
      <c r="AF11" s="177"/>
    </row>
    <row r="12" spans="1:32" ht="18.75" customHeight="1">
      <c r="A12" s="351"/>
      <c r="B12" s="352"/>
      <c r="C12" s="352"/>
      <c r="D12" s="353"/>
      <c r="E12" s="356"/>
      <c r="F12" s="355"/>
      <c r="G12" s="98"/>
      <c r="H12" s="352"/>
      <c r="I12" s="352"/>
      <c r="J12" s="352"/>
      <c r="K12" s="352"/>
      <c r="L12" s="352"/>
      <c r="M12" s="355"/>
      <c r="N12" s="351">
        <f>A12</f>
        <v>0</v>
      </c>
      <c r="O12" s="357"/>
      <c r="P12" s="357"/>
      <c r="Q12" s="357"/>
      <c r="R12" s="178"/>
      <c r="S12" s="167"/>
      <c r="T12" s="168"/>
      <c r="U12" s="180"/>
      <c r="V12" s="170"/>
      <c r="W12" s="171"/>
      <c r="X12" s="181"/>
      <c r="Y12" s="181"/>
      <c r="Z12" s="173"/>
      <c r="AA12" s="179"/>
      <c r="AB12" s="175"/>
      <c r="AC12" s="182"/>
      <c r="AD12" s="177"/>
      <c r="AE12" s="177"/>
      <c r="AF12" s="177"/>
    </row>
    <row r="13" spans="1:32" ht="18.75" customHeight="1">
      <c r="A13" s="351"/>
      <c r="B13" s="352"/>
      <c r="C13" s="352"/>
      <c r="D13" s="353"/>
      <c r="E13" s="354"/>
      <c r="F13" s="355"/>
      <c r="G13" s="98"/>
      <c r="H13" s="352"/>
      <c r="I13" s="352"/>
      <c r="J13" s="352"/>
      <c r="K13" s="352"/>
      <c r="L13" s="352"/>
      <c r="M13" s="355"/>
      <c r="N13" s="394">
        <f t="shared" si="0"/>
        <v>0</v>
      </c>
      <c r="O13" s="395"/>
      <c r="P13" s="395"/>
      <c r="Q13" s="395"/>
      <c r="R13" s="178"/>
      <c r="S13" s="167"/>
      <c r="T13" s="168"/>
      <c r="U13" s="180"/>
      <c r="V13" s="170"/>
      <c r="W13" s="171"/>
      <c r="X13" s="181"/>
      <c r="Y13" s="181"/>
      <c r="Z13" s="173"/>
      <c r="AA13" s="179"/>
      <c r="AB13" s="175"/>
      <c r="AC13" s="182"/>
      <c r="AD13" s="177"/>
      <c r="AE13" s="177"/>
      <c r="AF13" s="177"/>
    </row>
    <row r="14" spans="1:32" ht="18.75" customHeight="1">
      <c r="A14" s="351"/>
      <c r="B14" s="352"/>
      <c r="C14" s="352"/>
      <c r="D14" s="353"/>
      <c r="E14" s="354"/>
      <c r="F14" s="355"/>
      <c r="G14" s="98"/>
      <c r="H14" s="352"/>
      <c r="I14" s="352"/>
      <c r="J14" s="352"/>
      <c r="K14" s="352"/>
      <c r="L14" s="352"/>
      <c r="M14" s="355"/>
      <c r="N14" s="394">
        <f t="shared" si="0"/>
        <v>0</v>
      </c>
      <c r="O14" s="395"/>
      <c r="P14" s="395"/>
      <c r="Q14" s="395"/>
      <c r="R14" s="178"/>
      <c r="S14" s="167"/>
      <c r="T14" s="168"/>
      <c r="U14" s="180"/>
      <c r="V14" s="170"/>
      <c r="W14" s="171"/>
      <c r="X14" s="168"/>
      <c r="Y14" s="168"/>
      <c r="Z14" s="173"/>
      <c r="AA14" s="179"/>
      <c r="AB14" s="175"/>
      <c r="AC14" s="182"/>
      <c r="AD14" s="177"/>
      <c r="AE14" s="177"/>
      <c r="AF14" s="177"/>
    </row>
    <row r="15" spans="1:32" ht="18.75" customHeight="1">
      <c r="A15" s="351" t="s">
        <v>373</v>
      </c>
      <c r="B15" s="352"/>
      <c r="C15" s="352"/>
      <c r="D15" s="353"/>
      <c r="E15" s="354"/>
      <c r="F15" s="355"/>
      <c r="G15" s="98"/>
      <c r="H15" s="352"/>
      <c r="I15" s="352"/>
      <c r="J15" s="352"/>
      <c r="K15" s="352"/>
      <c r="L15" s="352"/>
      <c r="M15" s="355"/>
      <c r="N15" s="394" t="str">
        <f t="shared" si="0"/>
        <v>1 tbsp = 3 tsp</v>
      </c>
      <c r="O15" s="395"/>
      <c r="P15" s="395"/>
      <c r="Q15" s="395"/>
      <c r="R15" s="178"/>
      <c r="S15" s="167"/>
      <c r="T15" s="168"/>
      <c r="U15" s="184"/>
      <c r="V15" s="170"/>
      <c r="W15" s="171"/>
      <c r="X15" s="168"/>
      <c r="Y15" s="168"/>
      <c r="Z15" s="173"/>
      <c r="AA15" s="179"/>
      <c r="AB15" s="175"/>
      <c r="AC15" s="182"/>
      <c r="AD15" s="177"/>
      <c r="AE15" s="177"/>
      <c r="AF15" s="177"/>
    </row>
    <row r="16" spans="1:32" ht="18.75" customHeight="1">
      <c r="A16" s="351"/>
      <c r="B16" s="352"/>
      <c r="C16" s="352"/>
      <c r="D16" s="353"/>
      <c r="E16" s="354"/>
      <c r="F16" s="355"/>
      <c r="G16" s="98"/>
      <c r="H16" s="352"/>
      <c r="I16" s="352"/>
      <c r="J16" s="352"/>
      <c r="K16" s="352"/>
      <c r="L16" s="352"/>
      <c r="M16" s="355"/>
      <c r="N16" s="394">
        <f t="shared" si="0"/>
        <v>0</v>
      </c>
      <c r="O16" s="395"/>
      <c r="P16" s="395"/>
      <c r="Q16" s="395"/>
      <c r="R16" s="178"/>
      <c r="S16" s="167"/>
      <c r="T16" s="168"/>
      <c r="U16" s="184"/>
      <c r="V16" s="170"/>
      <c r="W16" s="171"/>
      <c r="X16" s="168"/>
      <c r="Y16" s="168"/>
      <c r="Z16" s="173"/>
      <c r="AA16" s="179"/>
      <c r="AB16" s="175"/>
      <c r="AC16" s="182"/>
      <c r="AD16" s="177"/>
      <c r="AE16" s="177"/>
      <c r="AF16" s="177"/>
    </row>
    <row r="17" spans="1:32" ht="18.75" customHeight="1">
      <c r="A17" s="351"/>
      <c r="B17" s="352"/>
      <c r="C17" s="352"/>
      <c r="D17" s="353"/>
      <c r="E17" s="354"/>
      <c r="F17" s="355"/>
      <c r="G17" s="98"/>
      <c r="H17" s="352"/>
      <c r="I17" s="352"/>
      <c r="J17" s="352"/>
      <c r="K17" s="352"/>
      <c r="L17" s="352"/>
      <c r="M17" s="355"/>
      <c r="N17" s="394">
        <f t="shared" si="0"/>
        <v>0</v>
      </c>
      <c r="O17" s="395"/>
      <c r="P17" s="395"/>
      <c r="Q17" s="395"/>
      <c r="R17" s="185"/>
      <c r="S17" s="167"/>
      <c r="T17" s="168"/>
      <c r="U17" s="184"/>
      <c r="V17" s="170"/>
      <c r="W17" s="171"/>
      <c r="X17" s="168"/>
      <c r="Y17" s="168"/>
      <c r="Z17" s="173"/>
      <c r="AA17" s="179"/>
      <c r="AB17" s="175"/>
      <c r="AC17" s="182"/>
      <c r="AD17" s="177"/>
      <c r="AE17" s="177"/>
      <c r="AF17" s="177"/>
    </row>
    <row r="18" spans="1:32" ht="18.75" customHeight="1">
      <c r="A18" s="351"/>
      <c r="B18" s="352"/>
      <c r="C18" s="352"/>
      <c r="D18" s="353"/>
      <c r="E18" s="354"/>
      <c r="F18" s="355"/>
      <c r="G18" s="98"/>
      <c r="H18" s="352"/>
      <c r="I18" s="352"/>
      <c r="J18" s="352"/>
      <c r="K18" s="352"/>
      <c r="L18" s="352"/>
      <c r="M18" s="355"/>
      <c r="N18" s="394">
        <f t="shared" si="0"/>
        <v>0</v>
      </c>
      <c r="O18" s="395"/>
      <c r="P18" s="395"/>
      <c r="Q18" s="395"/>
      <c r="R18" s="185"/>
      <c r="S18" s="167"/>
      <c r="T18" s="168"/>
      <c r="U18" s="184"/>
      <c r="V18" s="170"/>
      <c r="W18" s="171"/>
      <c r="X18" s="168"/>
      <c r="Y18" s="168"/>
      <c r="Z18" s="173"/>
      <c r="AA18" s="179"/>
      <c r="AB18" s="175"/>
      <c r="AC18" s="182"/>
      <c r="AD18" s="177"/>
      <c r="AE18" s="177"/>
      <c r="AF18" s="177"/>
    </row>
    <row r="19" spans="1:32" ht="18.75" customHeight="1">
      <c r="A19" s="351"/>
      <c r="B19" s="352"/>
      <c r="C19" s="352"/>
      <c r="D19" s="353"/>
      <c r="E19" s="354"/>
      <c r="F19" s="355"/>
      <c r="G19" s="98"/>
      <c r="H19" s="352"/>
      <c r="I19" s="352"/>
      <c r="J19" s="352"/>
      <c r="K19" s="352"/>
      <c r="L19" s="352"/>
      <c r="M19" s="355"/>
      <c r="N19" s="394">
        <f t="shared" si="0"/>
        <v>0</v>
      </c>
      <c r="O19" s="395"/>
      <c r="P19" s="395"/>
      <c r="Q19" s="395"/>
      <c r="R19" s="185"/>
      <c r="S19" s="167"/>
      <c r="T19" s="168"/>
      <c r="U19" s="184"/>
      <c r="V19" s="170"/>
      <c r="W19" s="171"/>
      <c r="X19" s="168"/>
      <c r="Y19" s="168"/>
      <c r="Z19" s="173"/>
      <c r="AA19" s="179"/>
      <c r="AB19" s="175"/>
      <c r="AC19" s="182"/>
      <c r="AD19" s="177"/>
      <c r="AE19" s="177"/>
      <c r="AF19" s="177"/>
    </row>
    <row r="20" spans="1:32" ht="18.75" customHeight="1">
      <c r="A20" s="351"/>
      <c r="B20" s="352"/>
      <c r="C20" s="352"/>
      <c r="D20" s="353"/>
      <c r="E20" s="354"/>
      <c r="F20" s="355"/>
      <c r="G20" s="98"/>
      <c r="H20" s="352"/>
      <c r="I20" s="352"/>
      <c r="J20" s="352"/>
      <c r="K20" s="352"/>
      <c r="L20" s="352"/>
      <c r="M20" s="355"/>
      <c r="N20" s="394"/>
      <c r="O20" s="395"/>
      <c r="P20" s="395"/>
      <c r="Q20" s="395"/>
      <c r="R20" s="185"/>
      <c r="S20" s="167"/>
      <c r="T20" s="168"/>
      <c r="U20" s="184"/>
      <c r="V20" s="170"/>
      <c r="W20" s="171"/>
      <c r="X20" s="168"/>
      <c r="Y20" s="168"/>
      <c r="Z20" s="186"/>
      <c r="AA20" s="179"/>
      <c r="AB20" s="175"/>
      <c r="AC20" s="182"/>
      <c r="AD20" s="177"/>
      <c r="AE20" s="177"/>
      <c r="AF20" s="177"/>
    </row>
    <row r="21" spans="1:32" ht="18.75" customHeight="1" thickBot="1">
      <c r="A21" s="414"/>
      <c r="B21" s="402"/>
      <c r="C21" s="402"/>
      <c r="D21" s="415"/>
      <c r="E21" s="354"/>
      <c r="F21" s="355"/>
      <c r="G21" s="187"/>
      <c r="H21" s="402"/>
      <c r="I21" s="402"/>
      <c r="J21" s="402"/>
      <c r="K21" s="402"/>
      <c r="L21" s="402"/>
      <c r="M21" s="403"/>
      <c r="N21" s="394"/>
      <c r="O21" s="395"/>
      <c r="P21" s="395"/>
      <c r="Q21" s="395"/>
      <c r="R21" s="185"/>
      <c r="S21" s="167"/>
      <c r="T21" s="168"/>
      <c r="U21" s="184"/>
      <c r="V21" s="170"/>
      <c r="W21" s="171">
        <v>0</v>
      </c>
      <c r="X21" s="168"/>
      <c r="Y21" s="168"/>
      <c r="Z21" s="186"/>
      <c r="AA21" s="179"/>
      <c r="AB21" s="175"/>
      <c r="AC21" s="182">
        <f>ROUND(U21*AB21,5)</f>
        <v>0</v>
      </c>
      <c r="AD21" s="177"/>
      <c r="AE21" s="177"/>
      <c r="AF21" s="177"/>
    </row>
    <row r="22" spans="1:32" ht="25.5" customHeight="1" thickBot="1">
      <c r="A22" s="188"/>
      <c r="B22" s="217"/>
      <c r="C22" s="217"/>
      <c r="D22" s="217"/>
      <c r="E22" s="217"/>
      <c r="F22" s="217"/>
      <c r="G22" s="217"/>
      <c r="H22" s="217"/>
      <c r="I22" s="217"/>
      <c r="J22" s="217"/>
      <c r="K22" s="218"/>
      <c r="L22" s="131"/>
      <c r="M22" s="131"/>
      <c r="N22" s="416" t="s">
        <v>47</v>
      </c>
      <c r="O22" s="417"/>
      <c r="P22" s="417"/>
      <c r="Q22" s="418"/>
      <c r="R22" s="419" t="s">
        <v>7</v>
      </c>
      <c r="S22" s="418"/>
      <c r="T22" s="418"/>
      <c r="U22" s="418"/>
      <c r="V22" s="418"/>
      <c r="W22" s="418"/>
      <c r="X22" s="418"/>
      <c r="Y22" s="418"/>
      <c r="Z22" s="418"/>
      <c r="AA22" s="418"/>
      <c r="AB22" s="418"/>
      <c r="AC22" s="122">
        <f>ROUNDUP(SUM(AC6:AC21),5)</f>
        <v>23.62</v>
      </c>
      <c r="AD22" s="177"/>
      <c r="AE22" s="177"/>
      <c r="AF22" s="177"/>
    </row>
    <row r="23" spans="1:32" ht="20.25" customHeight="1">
      <c r="A23" s="398" t="s">
        <v>45</v>
      </c>
      <c r="B23" s="399"/>
      <c r="C23" s="399"/>
      <c r="D23" s="399"/>
      <c r="E23" s="399"/>
      <c r="F23" s="399"/>
      <c r="G23" s="399"/>
      <c r="H23" s="399"/>
      <c r="I23" s="399"/>
      <c r="J23" s="399"/>
      <c r="K23" s="400"/>
      <c r="L23" s="189"/>
      <c r="M23" s="189"/>
      <c r="N23" s="411"/>
      <c r="O23" s="412"/>
      <c r="P23" s="412"/>
      <c r="Q23" s="412"/>
      <c r="R23" s="190"/>
      <c r="S23" s="190"/>
      <c r="T23" s="190"/>
      <c r="U23" s="190"/>
      <c r="V23" s="190"/>
      <c r="W23" s="112" t="s">
        <v>9</v>
      </c>
      <c r="X23" s="112"/>
      <c r="Y23" s="112"/>
      <c r="Z23" s="112"/>
      <c r="AA23" s="112"/>
      <c r="AB23" s="112"/>
      <c r="AC23" s="125">
        <f>ROUND(AC22*10/100,5)</f>
        <v>2.362</v>
      </c>
      <c r="AD23" s="177"/>
      <c r="AE23" s="177"/>
      <c r="AF23" s="177"/>
    </row>
    <row r="24" spans="1:32" ht="22.5" customHeight="1" thickBot="1">
      <c r="A24" s="329" t="s">
        <v>42</v>
      </c>
      <c r="B24" s="404"/>
      <c r="C24" s="404"/>
      <c r="D24" s="404"/>
      <c r="E24" s="404"/>
      <c r="F24" s="219"/>
      <c r="G24" s="331" t="s">
        <v>46</v>
      </c>
      <c r="H24" s="331"/>
      <c r="I24" s="331" t="s">
        <v>374</v>
      </c>
      <c r="J24" s="404"/>
      <c r="K24" s="405"/>
      <c r="L24" s="219"/>
      <c r="M24" s="219"/>
      <c r="N24" s="145"/>
      <c r="O24" s="191"/>
      <c r="P24" s="410"/>
      <c r="Q24" s="410"/>
      <c r="R24" s="192"/>
      <c r="S24" s="192"/>
      <c r="T24" s="192"/>
      <c r="U24" s="192"/>
      <c r="V24" s="192"/>
      <c r="W24" s="93" t="s">
        <v>6</v>
      </c>
      <c r="X24" s="93"/>
      <c r="Y24" s="93"/>
      <c r="Z24" s="93"/>
      <c r="AA24" s="93"/>
      <c r="AB24" s="93"/>
      <c r="AC24" s="130">
        <f>AC22+AC23</f>
        <v>25.982</v>
      </c>
      <c r="AD24" s="177"/>
      <c r="AE24" s="177"/>
      <c r="AF24" s="177"/>
    </row>
    <row r="25" spans="18:32" ht="7.5" customHeight="1" thickBot="1">
      <c r="R25" s="319"/>
      <c r="S25" s="319"/>
      <c r="T25" s="214"/>
      <c r="U25" s="214"/>
      <c r="V25" s="214"/>
      <c r="W25" s="214"/>
      <c r="X25" s="214"/>
      <c r="Y25" s="214"/>
      <c r="Z25" s="214"/>
      <c r="AA25" s="88"/>
      <c r="AB25" s="88"/>
      <c r="AC25" s="88"/>
      <c r="AD25" s="151"/>
      <c r="AE25" s="151"/>
      <c r="AF25" s="151"/>
    </row>
    <row r="26" spans="1:32" ht="20.25" customHeight="1">
      <c r="A26" s="213" t="s">
        <v>35</v>
      </c>
      <c r="B26" s="313" t="s">
        <v>36</v>
      </c>
      <c r="C26" s="313"/>
      <c r="D26" s="65" t="s">
        <v>37</v>
      </c>
      <c r="E26" s="65" t="s">
        <v>38</v>
      </c>
      <c r="F26" s="65" t="s">
        <v>39</v>
      </c>
      <c r="G26" s="313" t="s">
        <v>40</v>
      </c>
      <c r="H26" s="313"/>
      <c r="I26" s="313" t="s">
        <v>41</v>
      </c>
      <c r="J26" s="313"/>
      <c r="K26" s="313" t="s">
        <v>52</v>
      </c>
      <c r="L26" s="313"/>
      <c r="M26" s="213" t="s">
        <v>125</v>
      </c>
      <c r="N26" s="413" t="s">
        <v>5</v>
      </c>
      <c r="O26" s="322"/>
      <c r="P26" s="322"/>
      <c r="Q26" s="131"/>
      <c r="R26" s="322"/>
      <c r="S26" s="323"/>
      <c r="T26" s="215"/>
      <c r="U26" s="215"/>
      <c r="V26" s="215"/>
      <c r="W26" s="311" t="s">
        <v>122</v>
      </c>
      <c r="X26" s="312"/>
      <c r="Y26" s="312"/>
      <c r="Z26" s="312"/>
      <c r="AA26" s="312"/>
      <c r="AB26" s="222"/>
      <c r="AC26" s="230">
        <f>AC24/X2</f>
        <v>0.25982</v>
      </c>
      <c r="AD26" s="193"/>
      <c r="AE26" s="193"/>
      <c r="AF26" s="193"/>
    </row>
    <row r="27" spans="1:32" ht="37.5" customHeight="1">
      <c r="A27" s="213"/>
      <c r="B27" s="313"/>
      <c r="C27" s="313"/>
      <c r="D27" s="65"/>
      <c r="E27" s="65"/>
      <c r="F27" s="65"/>
      <c r="G27" s="313"/>
      <c r="H27" s="313"/>
      <c r="I27" s="313"/>
      <c r="J27" s="313"/>
      <c r="K27" s="313"/>
      <c r="L27" s="313"/>
      <c r="M27" s="148">
        <f ca="1">NOW()</f>
        <v>41121.30702407407</v>
      </c>
      <c r="N27" s="98" t="s">
        <v>19</v>
      </c>
      <c r="O27" s="94" t="s">
        <v>20</v>
      </c>
      <c r="P27" s="94" t="s">
        <v>21</v>
      </c>
      <c r="Q27" s="94" t="s">
        <v>22</v>
      </c>
      <c r="R27" s="406" t="s">
        <v>8</v>
      </c>
      <c r="S27" s="407"/>
      <c r="T27" s="220"/>
      <c r="U27" s="220"/>
      <c r="V27" s="220"/>
      <c r="W27" s="150"/>
      <c r="X27" s="221" t="s">
        <v>123</v>
      </c>
      <c r="Y27" s="221"/>
      <c r="Z27" s="221"/>
      <c r="AA27" s="221" t="s">
        <v>23</v>
      </c>
      <c r="AB27" s="408" t="s">
        <v>24</v>
      </c>
      <c r="AC27" s="409"/>
      <c r="AD27" s="193"/>
      <c r="AE27" s="193"/>
      <c r="AF27" s="193"/>
    </row>
    <row r="28" spans="14:29" ht="19.5" customHeight="1" thickBot="1">
      <c r="N28" s="139">
        <f>X2</f>
        <v>100</v>
      </c>
      <c r="O28" s="140"/>
      <c r="P28" s="141">
        <f>AC24</f>
        <v>25.982</v>
      </c>
      <c r="Q28" s="142">
        <v>0</v>
      </c>
      <c r="R28" s="307">
        <f>P28+Q28</f>
        <v>25.982</v>
      </c>
      <c r="S28" s="308"/>
      <c r="T28" s="143"/>
      <c r="U28" s="144"/>
      <c r="V28" s="144"/>
      <c r="W28" s="145"/>
      <c r="X28" s="146">
        <f>AC26/AA28</f>
        <v>0.8660666666666667</v>
      </c>
      <c r="Y28" s="146"/>
      <c r="Z28" s="146"/>
      <c r="AA28" s="147">
        <v>0.3</v>
      </c>
      <c r="AB28" s="309">
        <f ca="1">NOW()</f>
        <v>41121.30702407407</v>
      </c>
      <c r="AC28" s="310"/>
    </row>
  </sheetData>
  <sheetProtection/>
  <mergeCells count="101">
    <mergeCell ref="A1:K1"/>
    <mergeCell ref="N1:AC1"/>
    <mergeCell ref="A2:B2"/>
    <mergeCell ref="C2:G2"/>
    <mergeCell ref="N2:O2"/>
    <mergeCell ref="P2:T2"/>
    <mergeCell ref="B3:G4"/>
    <mergeCell ref="P3:V4"/>
    <mergeCell ref="A5:D5"/>
    <mergeCell ref="E5:F5"/>
    <mergeCell ref="G5:M5"/>
    <mergeCell ref="N5:Q5"/>
    <mergeCell ref="X5:Y5"/>
    <mergeCell ref="A6:D6"/>
    <mergeCell ref="E6:F6"/>
    <mergeCell ref="H6:M6"/>
    <mergeCell ref="N6:Q6"/>
    <mergeCell ref="A7:D7"/>
    <mergeCell ref="E7:F7"/>
    <mergeCell ref="H7:M7"/>
    <mergeCell ref="N7:Q7"/>
    <mergeCell ref="A8:D8"/>
    <mergeCell ref="E8:F8"/>
    <mergeCell ref="H8:M8"/>
    <mergeCell ref="N8:Q8"/>
    <mergeCell ref="A9:D9"/>
    <mergeCell ref="E9:F9"/>
    <mergeCell ref="H9:M9"/>
    <mergeCell ref="N9:Q9"/>
    <mergeCell ref="A10:D10"/>
    <mergeCell ref="E10:F10"/>
    <mergeCell ref="H10:M10"/>
    <mergeCell ref="N10:Q10"/>
    <mergeCell ref="A11:D11"/>
    <mergeCell ref="E11:F11"/>
    <mergeCell ref="H11:M11"/>
    <mergeCell ref="N11:Q11"/>
    <mergeCell ref="A12:D12"/>
    <mergeCell ref="E12:F12"/>
    <mergeCell ref="H12:M12"/>
    <mergeCell ref="N12:Q12"/>
    <mergeCell ref="A13:D13"/>
    <mergeCell ref="E13:F13"/>
    <mergeCell ref="H13:M13"/>
    <mergeCell ref="N13:Q13"/>
    <mergeCell ref="A14:D14"/>
    <mergeCell ref="E14:F14"/>
    <mergeCell ref="H14:M14"/>
    <mergeCell ref="N14:Q14"/>
    <mergeCell ref="A15:D15"/>
    <mergeCell ref="E15:F15"/>
    <mergeCell ref="H15:M15"/>
    <mergeCell ref="N15:Q15"/>
    <mergeCell ref="A16:D16"/>
    <mergeCell ref="E16:F16"/>
    <mergeCell ref="H16:M16"/>
    <mergeCell ref="N16:Q16"/>
    <mergeCell ref="A17:D17"/>
    <mergeCell ref="E17:F17"/>
    <mergeCell ref="H17:M17"/>
    <mergeCell ref="N17:Q17"/>
    <mergeCell ref="A18:D18"/>
    <mergeCell ref="E18:F18"/>
    <mergeCell ref="H18:M18"/>
    <mergeCell ref="N18:Q18"/>
    <mergeCell ref="A19:D19"/>
    <mergeCell ref="E19:F19"/>
    <mergeCell ref="H19:M19"/>
    <mergeCell ref="N19:Q19"/>
    <mergeCell ref="A20:D20"/>
    <mergeCell ref="E20:F20"/>
    <mergeCell ref="H20:M20"/>
    <mergeCell ref="N20:Q20"/>
    <mergeCell ref="A21:D21"/>
    <mergeCell ref="E21:F21"/>
    <mergeCell ref="H21:M21"/>
    <mergeCell ref="N21:Q21"/>
    <mergeCell ref="N22:Q22"/>
    <mergeCell ref="R22:AB22"/>
    <mergeCell ref="A23:K23"/>
    <mergeCell ref="N23:Q23"/>
    <mergeCell ref="A24:E24"/>
    <mergeCell ref="G24:H24"/>
    <mergeCell ref="I24:K24"/>
    <mergeCell ref="P24:Q24"/>
    <mergeCell ref="R25:S25"/>
    <mergeCell ref="B26:C26"/>
    <mergeCell ref="G26:H26"/>
    <mergeCell ref="I26:J26"/>
    <mergeCell ref="K26:L26"/>
    <mergeCell ref="N26:P26"/>
    <mergeCell ref="R26:S26"/>
    <mergeCell ref="AB27:AC27"/>
    <mergeCell ref="R28:S28"/>
    <mergeCell ref="AB28:AC28"/>
    <mergeCell ref="W26:AA26"/>
    <mergeCell ref="B27:C27"/>
    <mergeCell ref="G27:H27"/>
    <mergeCell ref="I27:J27"/>
    <mergeCell ref="K27:L27"/>
    <mergeCell ref="R27:S27"/>
  </mergeCells>
  <hyperlinks>
    <hyperlink ref="M1" location="LIST!A1" display="BACK TO MENU LIST"/>
  </hyperlinks>
  <printOptions/>
  <pageMargins left="0.7" right="0.45" top="0.75" bottom="0.5" header="0.3" footer="0.3"/>
  <pageSetup horizontalDpi="600" verticalDpi="600" orientation="landscape" scale="85" r:id="rId1"/>
  <colBreaks count="1" manualBreakCount="1">
    <brk id="13" max="65535" man="1"/>
  </colBreaks>
</worksheet>
</file>

<file path=xl/worksheets/sheet22.xml><?xml version="1.0" encoding="utf-8"?>
<worksheet xmlns="http://schemas.openxmlformats.org/spreadsheetml/2006/main" xmlns:r="http://schemas.openxmlformats.org/officeDocument/2006/relationships">
  <dimension ref="A1:AH30"/>
  <sheetViews>
    <sheetView zoomScalePageLayoutView="0" workbookViewId="0" topLeftCell="L1">
      <selection activeCell="M1" sqref="M1"/>
    </sheetView>
  </sheetViews>
  <sheetFormatPr defaultColWidth="9.140625" defaultRowHeight="12.75"/>
  <cols>
    <col min="1" max="1" width="9.8515625" style="87" customWidth="1"/>
    <col min="2" max="3" width="9.140625" style="87" customWidth="1"/>
    <col min="4" max="4" width="8.421875" style="87" customWidth="1"/>
    <col min="5" max="5" width="9.140625" style="87" customWidth="1"/>
    <col min="6" max="6" width="13.421875" style="87" customWidth="1"/>
    <col min="7" max="7" width="4.8515625" style="87" customWidth="1"/>
    <col min="8" max="8" width="8.57421875" style="87" customWidth="1"/>
    <col min="9" max="9" width="9.8515625" style="87" customWidth="1"/>
    <col min="10" max="10" width="8.57421875" style="87" customWidth="1"/>
    <col min="11" max="12" width="13.7109375" style="87" customWidth="1"/>
    <col min="13" max="13" width="29.7109375" style="87" customWidth="1"/>
    <col min="14" max="16" width="9.140625" style="87" customWidth="1"/>
    <col min="17" max="17" width="6.140625" style="87" customWidth="1"/>
    <col min="18" max="18" width="8.57421875" style="87" customWidth="1"/>
    <col min="19" max="19" width="7.7109375" style="87" customWidth="1"/>
    <col min="20" max="20" width="10.421875" style="87" customWidth="1"/>
    <col min="21" max="22" width="8.8515625" style="87" customWidth="1"/>
    <col min="23" max="23" width="9.8515625" style="87" customWidth="1"/>
    <col min="24" max="24" width="12.28125" style="87" customWidth="1"/>
    <col min="25" max="25" width="4.28125" style="87" customWidth="1"/>
    <col min="26" max="26" width="10.28125" style="87" customWidth="1"/>
    <col min="27" max="27" width="8.140625" style="87" customWidth="1"/>
    <col min="28" max="28" width="8.57421875" style="87" customWidth="1"/>
    <col min="29" max="29" width="11.57421875" style="87" customWidth="1"/>
    <col min="30" max="32" width="9.00390625" style="87" customWidth="1"/>
    <col min="33" max="16384" width="9.140625" style="87" customWidth="1"/>
  </cols>
  <sheetData>
    <row r="1" spans="1:34" ht="21">
      <c r="A1" s="424" t="s">
        <v>43</v>
      </c>
      <c r="B1" s="424"/>
      <c r="C1" s="424"/>
      <c r="D1" s="424"/>
      <c r="E1" s="424"/>
      <c r="F1" s="424"/>
      <c r="G1" s="424"/>
      <c r="H1" s="424"/>
      <c r="I1" s="424"/>
      <c r="J1" s="424"/>
      <c r="K1" s="424"/>
      <c r="L1" s="81"/>
      <c r="M1" s="251" t="s">
        <v>629</v>
      </c>
      <c r="N1" s="387" t="s">
        <v>56</v>
      </c>
      <c r="O1" s="388"/>
      <c r="P1" s="388"/>
      <c r="Q1" s="388"/>
      <c r="R1" s="388"/>
      <c r="S1" s="388"/>
      <c r="T1" s="388"/>
      <c r="U1" s="388"/>
      <c r="V1" s="388"/>
      <c r="W1" s="388"/>
      <c r="X1" s="388"/>
      <c r="Y1" s="388"/>
      <c r="Z1" s="388"/>
      <c r="AA1" s="388"/>
      <c r="AB1" s="388"/>
      <c r="AC1" s="388"/>
      <c r="AD1" s="214"/>
      <c r="AE1" s="214"/>
      <c r="AF1" s="214"/>
      <c r="AG1" s="151"/>
      <c r="AH1" s="151"/>
    </row>
    <row r="2" spans="1:34" ht="47.25" customHeight="1" thickBot="1">
      <c r="A2" s="370" t="s">
        <v>44</v>
      </c>
      <c r="B2" s="370"/>
      <c r="C2" s="389" t="s">
        <v>457</v>
      </c>
      <c r="D2" s="389"/>
      <c r="E2" s="389"/>
      <c r="F2" s="389"/>
      <c r="G2" s="389"/>
      <c r="H2" s="88" t="s">
        <v>55</v>
      </c>
      <c r="I2" s="89">
        <v>100</v>
      </c>
      <c r="J2" s="88" t="s">
        <v>48</v>
      </c>
      <c r="K2" s="152">
        <v>0.75</v>
      </c>
      <c r="L2" s="153" t="s">
        <v>156</v>
      </c>
      <c r="M2" s="91"/>
      <c r="N2" s="390" t="s">
        <v>17</v>
      </c>
      <c r="O2" s="390"/>
      <c r="P2" s="391" t="str">
        <f>C2</f>
        <v>Mexican Rice</v>
      </c>
      <c r="Q2" s="391"/>
      <c r="R2" s="391"/>
      <c r="S2" s="391"/>
      <c r="T2" s="392"/>
      <c r="U2" s="149"/>
      <c r="V2" s="149"/>
      <c r="W2" s="88" t="s">
        <v>55</v>
      </c>
      <c r="X2" s="93">
        <f>I2</f>
        <v>100</v>
      </c>
      <c r="Y2" s="112"/>
      <c r="Z2" s="94" t="s">
        <v>53</v>
      </c>
      <c r="AA2" s="95">
        <f>K2</f>
        <v>0.75</v>
      </c>
      <c r="AB2" s="159" t="s">
        <v>156</v>
      </c>
      <c r="AC2" s="155"/>
      <c r="AD2" s="156"/>
      <c r="AE2" s="156"/>
      <c r="AF2" s="156"/>
      <c r="AG2" s="155"/>
      <c r="AH2" s="155"/>
    </row>
    <row r="3" spans="1:34" ht="19.5" customHeight="1">
      <c r="A3" s="216"/>
      <c r="B3" s="370"/>
      <c r="C3" s="423"/>
      <c r="D3" s="423"/>
      <c r="E3" s="423"/>
      <c r="F3" s="423"/>
      <c r="G3" s="423"/>
      <c r="H3" s="157"/>
      <c r="I3" s="214"/>
      <c r="J3" s="88"/>
      <c r="K3" s="95"/>
      <c r="L3" s="158"/>
      <c r="M3" s="92"/>
      <c r="N3" s="88"/>
      <c r="O3" s="88"/>
      <c r="P3" s="422">
        <f>C3</f>
        <v>0</v>
      </c>
      <c r="Q3" s="423"/>
      <c r="R3" s="423"/>
      <c r="S3" s="423"/>
      <c r="T3" s="423"/>
      <c r="U3" s="423"/>
      <c r="V3" s="423"/>
      <c r="W3" s="88"/>
      <c r="X3" s="112">
        <f>I3</f>
        <v>0</v>
      </c>
      <c r="Y3" s="112"/>
      <c r="Z3" s="94"/>
      <c r="AA3" s="95"/>
      <c r="AB3" s="159"/>
      <c r="AC3" s="155"/>
      <c r="AD3" s="156"/>
      <c r="AE3" s="156"/>
      <c r="AF3" s="156"/>
      <c r="AG3" s="155"/>
      <c r="AH3" s="155"/>
    </row>
    <row r="4" spans="2:34" ht="15" customHeight="1" thickBot="1">
      <c r="B4" s="410"/>
      <c r="C4" s="410"/>
      <c r="D4" s="410"/>
      <c r="E4" s="410"/>
      <c r="F4" s="410"/>
      <c r="G4" s="410"/>
      <c r="H4" s="160"/>
      <c r="I4" s="160"/>
      <c r="N4" s="161"/>
      <c r="O4" s="161"/>
      <c r="P4" s="410"/>
      <c r="Q4" s="410"/>
      <c r="R4" s="410"/>
      <c r="S4" s="410"/>
      <c r="T4" s="410"/>
      <c r="U4" s="410"/>
      <c r="V4" s="410"/>
      <c r="W4" s="214"/>
      <c r="X4" s="155"/>
      <c r="Y4" s="155"/>
      <c r="Z4" s="155"/>
      <c r="AA4" s="155"/>
      <c r="AB4" s="155"/>
      <c r="AC4" s="155"/>
      <c r="AD4" s="162"/>
      <c r="AE4" s="162"/>
      <c r="AF4" s="162"/>
      <c r="AG4" s="155"/>
      <c r="AH4" s="155"/>
    </row>
    <row r="5" spans="1:32" ht="45.75" customHeight="1" thickBot="1">
      <c r="A5" s="381" t="s">
        <v>1</v>
      </c>
      <c r="B5" s="396"/>
      <c r="C5" s="396"/>
      <c r="D5" s="397"/>
      <c r="E5" s="420" t="s">
        <v>54</v>
      </c>
      <c r="F5" s="421"/>
      <c r="G5" s="420" t="s">
        <v>32</v>
      </c>
      <c r="H5" s="427"/>
      <c r="I5" s="427"/>
      <c r="J5" s="427"/>
      <c r="K5" s="427"/>
      <c r="L5" s="427"/>
      <c r="M5" s="421"/>
      <c r="N5" s="425" t="s">
        <v>1</v>
      </c>
      <c r="O5" s="426"/>
      <c r="P5" s="426"/>
      <c r="Q5" s="426"/>
      <c r="R5" s="163" t="s">
        <v>31</v>
      </c>
      <c r="S5" s="223" t="s">
        <v>2</v>
      </c>
      <c r="T5" s="164" t="s">
        <v>51</v>
      </c>
      <c r="U5" s="163" t="s">
        <v>30</v>
      </c>
      <c r="V5" s="163" t="s">
        <v>49</v>
      </c>
      <c r="W5" s="163" t="s">
        <v>58</v>
      </c>
      <c r="X5" s="362" t="s">
        <v>79</v>
      </c>
      <c r="Y5" s="362"/>
      <c r="Z5" s="163" t="s">
        <v>50</v>
      </c>
      <c r="AA5" s="164" t="s">
        <v>13</v>
      </c>
      <c r="AB5" s="164" t="s">
        <v>129</v>
      </c>
      <c r="AC5" s="165" t="s">
        <v>130</v>
      </c>
      <c r="AD5" s="214"/>
      <c r="AE5" s="214"/>
      <c r="AF5" s="214"/>
    </row>
    <row r="6" spans="1:32" ht="18.75" customHeight="1">
      <c r="A6" s="363" t="s">
        <v>458</v>
      </c>
      <c r="B6" s="364"/>
      <c r="C6" s="364"/>
      <c r="D6" s="365"/>
      <c r="E6" s="366" t="s">
        <v>459</v>
      </c>
      <c r="F6" s="367"/>
      <c r="G6" s="98">
        <v>1</v>
      </c>
      <c r="H6" s="364" t="s">
        <v>460</v>
      </c>
      <c r="I6" s="364"/>
      <c r="J6" s="364"/>
      <c r="K6" s="364"/>
      <c r="L6" s="364"/>
      <c r="M6" s="367"/>
      <c r="N6" s="394" t="str">
        <f aca="true" t="shared" si="0" ref="N6:N21">A6</f>
        <v>Rice, Long Grain</v>
      </c>
      <c r="O6" s="395"/>
      <c r="P6" s="395"/>
      <c r="Q6" s="395"/>
      <c r="R6" s="227">
        <v>0.085</v>
      </c>
      <c r="S6" s="167" t="s">
        <v>61</v>
      </c>
      <c r="T6" s="168">
        <f>R6*X2</f>
        <v>8.5</v>
      </c>
      <c r="U6" s="169">
        <f>(X2*R6)/AA6</f>
        <v>8.5</v>
      </c>
      <c r="V6" s="170" t="s">
        <v>61</v>
      </c>
      <c r="W6" s="171">
        <v>0.38</v>
      </c>
      <c r="X6" s="172">
        <f aca="true" t="shared" si="1" ref="X6:X13">U6/1</f>
        <v>8.5</v>
      </c>
      <c r="Y6" s="172"/>
      <c r="Z6" s="173">
        <f>W6*X6</f>
        <v>3.23</v>
      </c>
      <c r="AA6" s="174">
        <v>1</v>
      </c>
      <c r="AB6" s="175">
        <f>Z6/X2</f>
        <v>0.0323</v>
      </c>
      <c r="AC6" s="176">
        <f aca="true" t="shared" si="2" ref="AC6:AC13">Z6</f>
        <v>3.23</v>
      </c>
      <c r="AD6" s="177"/>
      <c r="AE6" s="177"/>
      <c r="AF6" s="177"/>
    </row>
    <row r="7" spans="1:32" ht="18.75" customHeight="1">
      <c r="A7" s="351" t="s">
        <v>461</v>
      </c>
      <c r="B7" s="352"/>
      <c r="C7" s="352"/>
      <c r="D7" s="353"/>
      <c r="E7" s="356" t="s">
        <v>90</v>
      </c>
      <c r="F7" s="355"/>
      <c r="G7" s="98">
        <v>2</v>
      </c>
      <c r="H7" s="352" t="s">
        <v>462</v>
      </c>
      <c r="I7" s="352"/>
      <c r="J7" s="352"/>
      <c r="K7" s="352"/>
      <c r="L7" s="352"/>
      <c r="M7" s="355"/>
      <c r="N7" s="394" t="str">
        <f t="shared" si="0"/>
        <v>Oil, Vegetable</v>
      </c>
      <c r="O7" s="395"/>
      <c r="P7" s="395"/>
      <c r="Q7" s="395"/>
      <c r="R7" s="178">
        <v>0.02</v>
      </c>
      <c r="S7" s="167" t="s">
        <v>91</v>
      </c>
      <c r="T7" s="172">
        <f>X2*R7</f>
        <v>2</v>
      </c>
      <c r="U7" s="169">
        <f>(X2*R7)/AA7</f>
        <v>2</v>
      </c>
      <c r="V7" s="170" t="s">
        <v>91</v>
      </c>
      <c r="W7" s="171">
        <v>0.5</v>
      </c>
      <c r="X7" s="172">
        <f t="shared" si="1"/>
        <v>2</v>
      </c>
      <c r="Y7" s="172"/>
      <c r="Z7" s="173">
        <f aca="true" t="shared" si="3" ref="Z7:Z14">W7*X7</f>
        <v>1</v>
      </c>
      <c r="AA7" s="179">
        <v>1</v>
      </c>
      <c r="AB7" s="175">
        <f>Z7/X2</f>
        <v>0.01</v>
      </c>
      <c r="AC7" s="176">
        <f t="shared" si="2"/>
        <v>1</v>
      </c>
      <c r="AD7" s="177"/>
      <c r="AE7" s="177"/>
      <c r="AF7" s="177"/>
    </row>
    <row r="8" spans="1:32" ht="18.75" customHeight="1">
      <c r="A8" s="351" t="s">
        <v>463</v>
      </c>
      <c r="B8" s="352"/>
      <c r="C8" s="352"/>
      <c r="D8" s="353"/>
      <c r="E8" s="354" t="s">
        <v>347</v>
      </c>
      <c r="F8" s="355"/>
      <c r="G8" s="98">
        <v>3</v>
      </c>
      <c r="H8" s="352" t="s">
        <v>464</v>
      </c>
      <c r="I8" s="352"/>
      <c r="J8" s="352"/>
      <c r="K8" s="352"/>
      <c r="L8" s="352"/>
      <c r="M8" s="355"/>
      <c r="N8" s="394" t="str">
        <f t="shared" si="0"/>
        <v>Onions, Yellow, Fresh, Chopped</v>
      </c>
      <c r="O8" s="395"/>
      <c r="P8" s="395"/>
      <c r="Q8" s="395"/>
      <c r="R8" s="178">
        <v>0.03</v>
      </c>
      <c r="S8" s="167" t="s">
        <v>91</v>
      </c>
      <c r="T8" s="168">
        <f>X2*R8</f>
        <v>3</v>
      </c>
      <c r="U8" s="180">
        <f>(X2*R8)/AA8</f>
        <v>3.333333333333333</v>
      </c>
      <c r="V8" s="170" t="s">
        <v>91</v>
      </c>
      <c r="W8" s="171">
        <v>0.14</v>
      </c>
      <c r="X8" s="181">
        <f t="shared" si="1"/>
        <v>3.333333333333333</v>
      </c>
      <c r="Y8" s="181"/>
      <c r="Z8" s="173">
        <f t="shared" si="3"/>
        <v>0.4666666666666667</v>
      </c>
      <c r="AA8" s="179">
        <v>0.9</v>
      </c>
      <c r="AB8" s="175">
        <f>Z8/X2</f>
        <v>0.004666666666666667</v>
      </c>
      <c r="AC8" s="176">
        <f t="shared" si="2"/>
        <v>0.4666666666666667</v>
      </c>
      <c r="AD8" s="177"/>
      <c r="AE8" s="177"/>
      <c r="AF8" s="177"/>
    </row>
    <row r="9" spans="1:32" ht="18.75" customHeight="1">
      <c r="A9" s="351" t="s">
        <v>465</v>
      </c>
      <c r="B9" s="352"/>
      <c r="C9" s="352"/>
      <c r="D9" s="353"/>
      <c r="E9" s="356" t="s">
        <v>466</v>
      </c>
      <c r="F9" s="355"/>
      <c r="G9" s="98">
        <v>4</v>
      </c>
      <c r="H9" s="352" t="s">
        <v>467</v>
      </c>
      <c r="I9" s="352"/>
      <c r="J9" s="352"/>
      <c r="K9" s="352"/>
      <c r="L9" s="352"/>
      <c r="M9" s="355"/>
      <c r="N9" s="394" t="str">
        <f t="shared" si="0"/>
        <v>Tomatoes, Canned, Diced, Drained</v>
      </c>
      <c r="O9" s="395"/>
      <c r="P9" s="395"/>
      <c r="Q9" s="395"/>
      <c r="R9" s="178">
        <v>0.09</v>
      </c>
      <c r="S9" s="167" t="s">
        <v>91</v>
      </c>
      <c r="T9" s="168">
        <f>X2*R9</f>
        <v>9</v>
      </c>
      <c r="U9" s="180">
        <f>(X2*R9)/AA9</f>
        <v>9</v>
      </c>
      <c r="V9" s="170" t="s">
        <v>91</v>
      </c>
      <c r="W9" s="171">
        <v>0.23</v>
      </c>
      <c r="X9" s="168">
        <f t="shared" si="1"/>
        <v>9</v>
      </c>
      <c r="Y9" s="168"/>
      <c r="Z9" s="173">
        <f t="shared" si="3"/>
        <v>2.0700000000000003</v>
      </c>
      <c r="AA9" s="179">
        <v>1</v>
      </c>
      <c r="AB9" s="175">
        <f>Z9/X2</f>
        <v>0.020700000000000003</v>
      </c>
      <c r="AC9" s="176">
        <f t="shared" si="2"/>
        <v>2.0700000000000003</v>
      </c>
      <c r="AD9" s="177"/>
      <c r="AE9" s="177"/>
      <c r="AF9" s="177"/>
    </row>
    <row r="10" spans="1:32" ht="18.75" customHeight="1">
      <c r="A10" s="351" t="s">
        <v>106</v>
      </c>
      <c r="B10" s="352"/>
      <c r="C10" s="352"/>
      <c r="D10" s="353"/>
      <c r="E10" s="356" t="s">
        <v>101</v>
      </c>
      <c r="F10" s="355"/>
      <c r="G10" s="98"/>
      <c r="H10" s="352" t="s">
        <v>468</v>
      </c>
      <c r="I10" s="352"/>
      <c r="J10" s="352"/>
      <c r="K10" s="352"/>
      <c r="L10" s="352"/>
      <c r="M10" s="355"/>
      <c r="N10" s="394" t="str">
        <f t="shared" si="0"/>
        <v>Salt</v>
      </c>
      <c r="O10" s="395"/>
      <c r="P10" s="395"/>
      <c r="Q10" s="395"/>
      <c r="R10" s="183">
        <v>0.03</v>
      </c>
      <c r="S10" s="167" t="s">
        <v>103</v>
      </c>
      <c r="T10" s="168">
        <f>X2*R10</f>
        <v>3</v>
      </c>
      <c r="U10" s="180">
        <f>(X2*R10)/AA10</f>
        <v>3</v>
      </c>
      <c r="V10" s="170" t="s">
        <v>103</v>
      </c>
      <c r="W10" s="171">
        <v>0.02</v>
      </c>
      <c r="X10" s="181">
        <f t="shared" si="1"/>
        <v>3</v>
      </c>
      <c r="Y10" s="181"/>
      <c r="Z10" s="173">
        <f t="shared" si="3"/>
        <v>0.06</v>
      </c>
      <c r="AA10" s="179">
        <v>1</v>
      </c>
      <c r="AB10" s="175">
        <f>Z10/X2</f>
        <v>0.0006</v>
      </c>
      <c r="AC10" s="176">
        <f t="shared" si="2"/>
        <v>0.06</v>
      </c>
      <c r="AD10" s="177"/>
      <c r="AE10" s="177"/>
      <c r="AF10" s="177"/>
    </row>
    <row r="11" spans="1:32" ht="18.75" customHeight="1">
      <c r="A11" s="351" t="s">
        <v>394</v>
      </c>
      <c r="B11" s="359"/>
      <c r="C11" s="359"/>
      <c r="D11" s="355"/>
      <c r="E11" s="356" t="s">
        <v>235</v>
      </c>
      <c r="F11" s="355"/>
      <c r="G11" s="98">
        <v>5</v>
      </c>
      <c r="H11" s="352" t="s">
        <v>469</v>
      </c>
      <c r="I11" s="352"/>
      <c r="J11" s="352"/>
      <c r="K11" s="352"/>
      <c r="L11" s="352"/>
      <c r="M11" s="355"/>
      <c r="N11" s="393" t="str">
        <f t="shared" si="0"/>
        <v>Pepper, Black, Ground</v>
      </c>
      <c r="O11" s="359"/>
      <c r="P11" s="359"/>
      <c r="Q11" s="359"/>
      <c r="R11" s="178">
        <v>0.01</v>
      </c>
      <c r="S11" s="167" t="s">
        <v>103</v>
      </c>
      <c r="T11" s="168">
        <f>X2*R11</f>
        <v>1</v>
      </c>
      <c r="U11" s="180">
        <f>(X2*R11)/AA11</f>
        <v>1</v>
      </c>
      <c r="V11" s="170" t="s">
        <v>103</v>
      </c>
      <c r="W11" s="171">
        <v>0.03</v>
      </c>
      <c r="X11" s="181">
        <f t="shared" si="1"/>
        <v>1</v>
      </c>
      <c r="Y11" s="181"/>
      <c r="Z11" s="173">
        <f t="shared" si="3"/>
        <v>0.03</v>
      </c>
      <c r="AA11" s="179">
        <v>1</v>
      </c>
      <c r="AB11" s="175">
        <f>Z11/X2</f>
        <v>0.0003</v>
      </c>
      <c r="AC11" s="176">
        <f t="shared" si="2"/>
        <v>0.03</v>
      </c>
      <c r="AD11" s="177"/>
      <c r="AE11" s="177"/>
      <c r="AF11" s="177"/>
    </row>
    <row r="12" spans="1:32" ht="18.75" customHeight="1">
      <c r="A12" s="351" t="s">
        <v>470</v>
      </c>
      <c r="B12" s="352"/>
      <c r="C12" s="352"/>
      <c r="D12" s="353"/>
      <c r="E12" s="356" t="s">
        <v>202</v>
      </c>
      <c r="F12" s="355"/>
      <c r="G12" s="98"/>
      <c r="H12" s="352" t="s">
        <v>471</v>
      </c>
      <c r="I12" s="352"/>
      <c r="J12" s="352"/>
      <c r="K12" s="352"/>
      <c r="L12" s="352"/>
      <c r="M12" s="355"/>
      <c r="N12" s="351" t="str">
        <f>A12</f>
        <v>Cumin, Ground</v>
      </c>
      <c r="O12" s="357"/>
      <c r="P12" s="357"/>
      <c r="Q12" s="357"/>
      <c r="R12" s="178">
        <v>0.0433</v>
      </c>
      <c r="S12" s="167" t="s">
        <v>103</v>
      </c>
      <c r="T12" s="168">
        <f>X2*R12</f>
        <v>4.33</v>
      </c>
      <c r="U12" s="180">
        <f>(X2*R12)/AA12</f>
        <v>4.33</v>
      </c>
      <c r="V12" s="170" t="s">
        <v>103</v>
      </c>
      <c r="W12" s="171">
        <v>0.31</v>
      </c>
      <c r="X12" s="181">
        <f t="shared" si="1"/>
        <v>4.33</v>
      </c>
      <c r="Y12" s="181"/>
      <c r="Z12" s="173">
        <f t="shared" si="3"/>
        <v>1.3423</v>
      </c>
      <c r="AA12" s="179">
        <v>1</v>
      </c>
      <c r="AB12" s="175">
        <f>Z12/X2</f>
        <v>0.013423000000000001</v>
      </c>
      <c r="AC12" s="176">
        <f t="shared" si="2"/>
        <v>1.3423</v>
      </c>
      <c r="AD12" s="177"/>
      <c r="AE12" s="177"/>
      <c r="AF12" s="177"/>
    </row>
    <row r="13" spans="1:32" ht="18.75" customHeight="1">
      <c r="A13" s="351" t="s">
        <v>165</v>
      </c>
      <c r="B13" s="352"/>
      <c r="C13" s="352"/>
      <c r="D13" s="353"/>
      <c r="E13" s="354" t="s">
        <v>472</v>
      </c>
      <c r="F13" s="355"/>
      <c r="G13" s="98"/>
      <c r="H13" s="352"/>
      <c r="I13" s="352"/>
      <c r="J13" s="352"/>
      <c r="K13" s="352"/>
      <c r="L13" s="352"/>
      <c r="M13" s="355"/>
      <c r="N13" s="394" t="str">
        <f t="shared" si="0"/>
        <v>Water</v>
      </c>
      <c r="O13" s="395"/>
      <c r="P13" s="395"/>
      <c r="Q13" s="395"/>
      <c r="R13" s="178">
        <v>0.1</v>
      </c>
      <c r="S13" s="167" t="s">
        <v>168</v>
      </c>
      <c r="T13" s="168">
        <f>X2*R13</f>
        <v>10</v>
      </c>
      <c r="U13" s="184">
        <f>(X2*R13)/AA13</f>
        <v>10</v>
      </c>
      <c r="V13" s="170" t="s">
        <v>168</v>
      </c>
      <c r="W13" s="171">
        <v>0</v>
      </c>
      <c r="X13" s="181">
        <f t="shared" si="1"/>
        <v>10</v>
      </c>
      <c r="Y13" s="181"/>
      <c r="Z13" s="173">
        <f t="shared" si="3"/>
        <v>0</v>
      </c>
      <c r="AA13" s="179">
        <v>1</v>
      </c>
      <c r="AB13" s="175">
        <f>Z13/X2</f>
        <v>0</v>
      </c>
      <c r="AC13" s="176">
        <f t="shared" si="2"/>
        <v>0</v>
      </c>
      <c r="AD13" s="177"/>
      <c r="AE13" s="177"/>
      <c r="AF13" s="177"/>
    </row>
    <row r="14" spans="1:32" ht="18.75" customHeight="1">
      <c r="A14" s="351"/>
      <c r="B14" s="352"/>
      <c r="C14" s="352"/>
      <c r="D14" s="353"/>
      <c r="E14" s="354"/>
      <c r="F14" s="355"/>
      <c r="G14" s="98"/>
      <c r="H14" s="352" t="s">
        <v>473</v>
      </c>
      <c r="I14" s="352"/>
      <c r="J14" s="352"/>
      <c r="K14" s="352"/>
      <c r="L14" s="352"/>
      <c r="M14" s="355"/>
      <c r="N14" s="394">
        <f t="shared" si="0"/>
        <v>0</v>
      </c>
      <c r="O14" s="395"/>
      <c r="P14" s="395"/>
      <c r="Q14" s="395"/>
      <c r="R14" s="178"/>
      <c r="S14" s="167"/>
      <c r="T14" s="168">
        <f>X2*R14</f>
        <v>0</v>
      </c>
      <c r="U14" s="184">
        <f>(X2*R14)/AA14</f>
        <v>0</v>
      </c>
      <c r="V14" s="170"/>
      <c r="W14" s="171">
        <v>0</v>
      </c>
      <c r="X14" s="168">
        <f>U14/16</f>
        <v>0</v>
      </c>
      <c r="Y14" s="168"/>
      <c r="Z14" s="173">
        <f t="shared" si="3"/>
        <v>0</v>
      </c>
      <c r="AA14" s="179">
        <v>1</v>
      </c>
      <c r="AB14" s="175">
        <f>Z14/X2</f>
        <v>0</v>
      </c>
      <c r="AC14" s="176">
        <f>ROUND(U14*AB14,5)</f>
        <v>0</v>
      </c>
      <c r="AD14" s="177"/>
      <c r="AE14" s="177"/>
      <c r="AF14" s="177"/>
    </row>
    <row r="15" spans="1:32" ht="18.75" customHeight="1">
      <c r="A15" s="351"/>
      <c r="B15" s="352"/>
      <c r="C15" s="352"/>
      <c r="D15" s="353"/>
      <c r="E15" s="354"/>
      <c r="F15" s="355"/>
      <c r="G15" s="98">
        <v>1</v>
      </c>
      <c r="H15" s="352" t="s">
        <v>474</v>
      </c>
      <c r="I15" s="352"/>
      <c r="J15" s="352"/>
      <c r="K15" s="352"/>
      <c r="L15" s="352"/>
      <c r="M15" s="355"/>
      <c r="N15" s="394">
        <f t="shared" si="0"/>
        <v>0</v>
      </c>
      <c r="O15" s="395"/>
      <c r="P15" s="395"/>
      <c r="Q15" s="395"/>
      <c r="R15" s="185"/>
      <c r="S15" s="167"/>
      <c r="T15" s="168"/>
      <c r="U15" s="184"/>
      <c r="V15" s="170"/>
      <c r="W15" s="171"/>
      <c r="X15" s="168"/>
      <c r="Y15" s="168"/>
      <c r="Z15" s="173"/>
      <c r="AA15" s="179"/>
      <c r="AB15" s="175"/>
      <c r="AC15" s="182"/>
      <c r="AD15" s="177"/>
      <c r="AE15" s="177"/>
      <c r="AF15" s="177"/>
    </row>
    <row r="16" spans="1:32" ht="18.75" customHeight="1">
      <c r="A16" s="351"/>
      <c r="B16" s="352"/>
      <c r="C16" s="352"/>
      <c r="D16" s="353"/>
      <c r="E16" s="354"/>
      <c r="F16" s="355"/>
      <c r="G16" s="98"/>
      <c r="H16" s="352" t="s">
        <v>475</v>
      </c>
      <c r="I16" s="352"/>
      <c r="J16" s="352"/>
      <c r="K16" s="352"/>
      <c r="L16" s="352"/>
      <c r="M16" s="355"/>
      <c r="N16" s="394">
        <f t="shared" si="0"/>
        <v>0</v>
      </c>
      <c r="O16" s="395"/>
      <c r="P16" s="395"/>
      <c r="Q16" s="395"/>
      <c r="R16" s="185"/>
      <c r="S16" s="167"/>
      <c r="T16" s="168"/>
      <c r="U16" s="184"/>
      <c r="V16" s="170"/>
      <c r="W16" s="171"/>
      <c r="X16" s="168"/>
      <c r="Y16" s="168"/>
      <c r="Z16" s="173"/>
      <c r="AA16" s="179"/>
      <c r="AB16" s="175"/>
      <c r="AC16" s="182"/>
      <c r="AD16" s="177"/>
      <c r="AE16" s="177"/>
      <c r="AF16" s="177"/>
    </row>
    <row r="17" spans="1:32" ht="18.75" customHeight="1">
      <c r="A17" s="351"/>
      <c r="B17" s="352"/>
      <c r="C17" s="352"/>
      <c r="D17" s="353"/>
      <c r="E17" s="354"/>
      <c r="F17" s="355"/>
      <c r="G17" s="98"/>
      <c r="H17" s="352" t="s">
        <v>476</v>
      </c>
      <c r="I17" s="352"/>
      <c r="J17" s="352"/>
      <c r="K17" s="352"/>
      <c r="L17" s="352"/>
      <c r="M17" s="355"/>
      <c r="N17" s="394">
        <f t="shared" si="0"/>
        <v>0</v>
      </c>
      <c r="O17" s="395"/>
      <c r="P17" s="395"/>
      <c r="Q17" s="395"/>
      <c r="R17" s="185"/>
      <c r="S17" s="167"/>
      <c r="T17" s="168"/>
      <c r="U17" s="184"/>
      <c r="V17" s="170"/>
      <c r="W17" s="171"/>
      <c r="X17" s="168"/>
      <c r="Y17" s="168"/>
      <c r="Z17" s="173"/>
      <c r="AA17" s="179"/>
      <c r="AB17" s="175"/>
      <c r="AC17" s="182"/>
      <c r="AD17" s="177"/>
      <c r="AE17" s="177"/>
      <c r="AF17" s="177"/>
    </row>
    <row r="18" spans="1:32" ht="18.75" customHeight="1">
      <c r="A18" s="351"/>
      <c r="B18" s="352"/>
      <c r="C18" s="352"/>
      <c r="D18" s="353"/>
      <c r="E18" s="354"/>
      <c r="F18" s="355"/>
      <c r="G18" s="98">
        <v>2</v>
      </c>
      <c r="H18" s="352" t="s">
        <v>477</v>
      </c>
      <c r="I18" s="352"/>
      <c r="J18" s="352"/>
      <c r="K18" s="352"/>
      <c r="L18" s="352"/>
      <c r="M18" s="355"/>
      <c r="N18" s="394">
        <f t="shared" si="0"/>
        <v>0</v>
      </c>
      <c r="O18" s="395"/>
      <c r="P18" s="395"/>
      <c r="Q18" s="395"/>
      <c r="R18" s="185"/>
      <c r="S18" s="167"/>
      <c r="T18" s="168"/>
      <c r="U18" s="184"/>
      <c r="V18" s="170"/>
      <c r="W18" s="171"/>
      <c r="X18" s="168"/>
      <c r="Y18" s="168"/>
      <c r="Z18" s="173"/>
      <c r="AA18" s="179"/>
      <c r="AB18" s="175"/>
      <c r="AC18" s="182"/>
      <c r="AD18" s="177"/>
      <c r="AE18" s="177"/>
      <c r="AF18" s="177"/>
    </row>
    <row r="19" spans="1:32" ht="18.75" customHeight="1">
      <c r="A19" s="351"/>
      <c r="B19" s="352"/>
      <c r="C19" s="352"/>
      <c r="D19" s="353"/>
      <c r="E19" s="354"/>
      <c r="F19" s="355"/>
      <c r="G19" s="98"/>
      <c r="H19" s="352" t="s">
        <v>478</v>
      </c>
      <c r="I19" s="352"/>
      <c r="J19" s="352"/>
      <c r="K19" s="352"/>
      <c r="L19" s="352"/>
      <c r="M19" s="355"/>
      <c r="N19" s="394">
        <f t="shared" si="0"/>
        <v>0</v>
      </c>
      <c r="O19" s="395"/>
      <c r="P19" s="395"/>
      <c r="Q19" s="395"/>
      <c r="R19" s="185"/>
      <c r="S19" s="167"/>
      <c r="T19" s="168"/>
      <c r="U19" s="184"/>
      <c r="V19" s="170"/>
      <c r="W19" s="171"/>
      <c r="X19" s="168"/>
      <c r="Y19" s="168"/>
      <c r="Z19" s="173"/>
      <c r="AA19" s="179"/>
      <c r="AB19" s="175"/>
      <c r="AC19" s="182"/>
      <c r="AD19" s="177"/>
      <c r="AE19" s="177"/>
      <c r="AF19" s="177"/>
    </row>
    <row r="20" spans="1:32" ht="18.75" customHeight="1">
      <c r="A20" s="351"/>
      <c r="B20" s="352"/>
      <c r="C20" s="352"/>
      <c r="D20" s="353"/>
      <c r="E20" s="354"/>
      <c r="F20" s="355"/>
      <c r="G20" s="98"/>
      <c r="H20" s="352" t="s">
        <v>479</v>
      </c>
      <c r="I20" s="352"/>
      <c r="J20" s="352"/>
      <c r="K20" s="352"/>
      <c r="L20" s="352"/>
      <c r="M20" s="355"/>
      <c r="N20" s="394">
        <f t="shared" si="0"/>
        <v>0</v>
      </c>
      <c r="O20" s="395"/>
      <c r="P20" s="395"/>
      <c r="Q20" s="395"/>
      <c r="R20" s="185"/>
      <c r="S20" s="167"/>
      <c r="T20" s="168"/>
      <c r="U20" s="184"/>
      <c r="V20" s="170"/>
      <c r="W20" s="171"/>
      <c r="X20" s="168"/>
      <c r="Y20" s="168"/>
      <c r="Z20" s="173"/>
      <c r="AA20" s="179"/>
      <c r="AB20" s="175"/>
      <c r="AC20" s="182"/>
      <c r="AD20" s="177"/>
      <c r="AE20" s="177"/>
      <c r="AF20" s="177"/>
    </row>
    <row r="21" spans="1:32" ht="18.75" customHeight="1">
      <c r="A21" s="351"/>
      <c r="B21" s="352"/>
      <c r="C21" s="352"/>
      <c r="D21" s="353"/>
      <c r="E21" s="354"/>
      <c r="F21" s="355"/>
      <c r="G21" s="98"/>
      <c r="H21" s="352" t="s">
        <v>480</v>
      </c>
      <c r="I21" s="352"/>
      <c r="J21" s="352"/>
      <c r="K21" s="352"/>
      <c r="L21" s="352"/>
      <c r="M21" s="355"/>
      <c r="N21" s="394">
        <f t="shared" si="0"/>
        <v>0</v>
      </c>
      <c r="O21" s="395"/>
      <c r="P21" s="395"/>
      <c r="Q21" s="395"/>
      <c r="R21" s="185"/>
      <c r="S21" s="167"/>
      <c r="T21" s="168"/>
      <c r="U21" s="184"/>
      <c r="V21" s="170"/>
      <c r="W21" s="171"/>
      <c r="X21" s="168"/>
      <c r="Y21" s="168"/>
      <c r="Z21" s="173"/>
      <c r="AA21" s="179"/>
      <c r="AB21" s="175"/>
      <c r="AC21" s="182"/>
      <c r="AD21" s="177"/>
      <c r="AE21" s="177"/>
      <c r="AF21" s="177"/>
    </row>
    <row r="22" spans="1:32" ht="18.75" customHeight="1">
      <c r="A22" s="351"/>
      <c r="B22" s="352"/>
      <c r="C22" s="352"/>
      <c r="D22" s="353"/>
      <c r="E22" s="354"/>
      <c r="F22" s="355"/>
      <c r="G22" s="98"/>
      <c r="H22" s="352"/>
      <c r="I22" s="352"/>
      <c r="J22" s="352"/>
      <c r="K22" s="352"/>
      <c r="L22" s="352"/>
      <c r="M22" s="355"/>
      <c r="N22" s="394"/>
      <c r="O22" s="395"/>
      <c r="P22" s="395"/>
      <c r="Q22" s="395"/>
      <c r="R22" s="185"/>
      <c r="S22" s="167"/>
      <c r="T22" s="168"/>
      <c r="U22" s="184"/>
      <c r="V22" s="170"/>
      <c r="W22" s="171"/>
      <c r="X22" s="168"/>
      <c r="Y22" s="168"/>
      <c r="Z22" s="186"/>
      <c r="AA22" s="179"/>
      <c r="AB22" s="175"/>
      <c r="AC22" s="182"/>
      <c r="AD22" s="177"/>
      <c r="AE22" s="177"/>
      <c r="AF22" s="177"/>
    </row>
    <row r="23" spans="1:32" ht="18.75" customHeight="1" thickBot="1">
      <c r="A23" s="414"/>
      <c r="B23" s="402"/>
      <c r="C23" s="402"/>
      <c r="D23" s="415"/>
      <c r="E23" s="354"/>
      <c r="F23" s="355"/>
      <c r="G23" s="187"/>
      <c r="H23" s="402"/>
      <c r="I23" s="402"/>
      <c r="J23" s="402"/>
      <c r="K23" s="402"/>
      <c r="L23" s="402"/>
      <c r="M23" s="403"/>
      <c r="N23" s="394"/>
      <c r="O23" s="395"/>
      <c r="P23" s="395"/>
      <c r="Q23" s="395"/>
      <c r="R23" s="185"/>
      <c r="S23" s="167"/>
      <c r="T23" s="168"/>
      <c r="U23" s="184"/>
      <c r="V23" s="170"/>
      <c r="W23" s="171"/>
      <c r="X23" s="168"/>
      <c r="Y23" s="168"/>
      <c r="Z23" s="186"/>
      <c r="AA23" s="179"/>
      <c r="AB23" s="175"/>
      <c r="AC23" s="182"/>
      <c r="AD23" s="177"/>
      <c r="AE23" s="177"/>
      <c r="AF23" s="177"/>
    </row>
    <row r="24" spans="1:32" ht="25.5" customHeight="1" thickBot="1">
      <c r="A24" s="188"/>
      <c r="B24" s="217"/>
      <c r="C24" s="217"/>
      <c r="D24" s="217"/>
      <c r="E24" s="217"/>
      <c r="F24" s="217"/>
      <c r="G24" s="217"/>
      <c r="H24" s="217"/>
      <c r="I24" s="217"/>
      <c r="J24" s="217"/>
      <c r="K24" s="218"/>
      <c r="L24" s="131"/>
      <c r="M24" s="131"/>
      <c r="N24" s="416" t="s">
        <v>47</v>
      </c>
      <c r="O24" s="417"/>
      <c r="P24" s="417"/>
      <c r="Q24" s="418"/>
      <c r="R24" s="419" t="s">
        <v>7</v>
      </c>
      <c r="S24" s="418"/>
      <c r="T24" s="418"/>
      <c r="U24" s="418"/>
      <c r="V24" s="418"/>
      <c r="W24" s="418"/>
      <c r="X24" s="418"/>
      <c r="Y24" s="418"/>
      <c r="Z24" s="418"/>
      <c r="AA24" s="418"/>
      <c r="AB24" s="418"/>
      <c r="AC24" s="122">
        <f>ROUNDUP(SUM(AC6:AC23),5)</f>
        <v>8.19897</v>
      </c>
      <c r="AD24" s="177"/>
      <c r="AE24" s="177"/>
      <c r="AF24" s="177"/>
    </row>
    <row r="25" spans="1:32" ht="20.25" customHeight="1">
      <c r="A25" s="398" t="s">
        <v>45</v>
      </c>
      <c r="B25" s="399"/>
      <c r="C25" s="399"/>
      <c r="D25" s="399"/>
      <c r="E25" s="399"/>
      <c r="F25" s="399"/>
      <c r="G25" s="399"/>
      <c r="H25" s="399"/>
      <c r="I25" s="399"/>
      <c r="J25" s="399"/>
      <c r="K25" s="400"/>
      <c r="L25" s="189"/>
      <c r="M25" s="189"/>
      <c r="N25" s="411"/>
      <c r="O25" s="412"/>
      <c r="P25" s="412"/>
      <c r="Q25" s="412"/>
      <c r="R25" s="190"/>
      <c r="S25" s="190"/>
      <c r="T25" s="190"/>
      <c r="U25" s="190"/>
      <c r="V25" s="190"/>
      <c r="W25" s="112" t="s">
        <v>9</v>
      </c>
      <c r="X25" s="112"/>
      <c r="Y25" s="112"/>
      <c r="Z25" s="112"/>
      <c r="AA25" s="112"/>
      <c r="AB25" s="112"/>
      <c r="AC25" s="125">
        <f>ROUND(AC24*10/100,5)</f>
        <v>0.8199</v>
      </c>
      <c r="AD25" s="177"/>
      <c r="AE25" s="177"/>
      <c r="AF25" s="177"/>
    </row>
    <row r="26" spans="1:32" ht="22.5" customHeight="1" thickBot="1">
      <c r="A26" s="329" t="s">
        <v>42</v>
      </c>
      <c r="B26" s="404"/>
      <c r="C26" s="404"/>
      <c r="D26" s="404"/>
      <c r="E26" s="404"/>
      <c r="F26" s="219"/>
      <c r="G26" s="331" t="s">
        <v>46</v>
      </c>
      <c r="H26" s="331"/>
      <c r="I26" s="331" t="s">
        <v>481</v>
      </c>
      <c r="J26" s="404"/>
      <c r="K26" s="405"/>
      <c r="L26" s="219"/>
      <c r="M26" s="219"/>
      <c r="N26" s="145"/>
      <c r="O26" s="191"/>
      <c r="P26" s="410"/>
      <c r="Q26" s="410"/>
      <c r="R26" s="192"/>
      <c r="S26" s="192"/>
      <c r="T26" s="192"/>
      <c r="U26" s="192"/>
      <c r="V26" s="192"/>
      <c r="W26" s="93" t="s">
        <v>6</v>
      </c>
      <c r="X26" s="93"/>
      <c r="Y26" s="93"/>
      <c r="Z26" s="93"/>
      <c r="AA26" s="93"/>
      <c r="AB26" s="93"/>
      <c r="AC26" s="130">
        <f>AC24+AC25</f>
        <v>9.01887</v>
      </c>
      <c r="AD26" s="177"/>
      <c r="AE26" s="177"/>
      <c r="AF26" s="177"/>
    </row>
    <row r="27" spans="18:32" ht="7.5" customHeight="1" thickBot="1">
      <c r="R27" s="319"/>
      <c r="S27" s="319"/>
      <c r="T27" s="214"/>
      <c r="U27" s="214"/>
      <c r="V27" s="214"/>
      <c r="W27" s="214"/>
      <c r="X27" s="214"/>
      <c r="Y27" s="214"/>
      <c r="Z27" s="214"/>
      <c r="AA27" s="88"/>
      <c r="AB27" s="88"/>
      <c r="AC27" s="88"/>
      <c r="AD27" s="151"/>
      <c r="AE27" s="151"/>
      <c r="AF27" s="151"/>
    </row>
    <row r="28" spans="1:32" ht="20.25" customHeight="1">
      <c r="A28" s="213" t="s">
        <v>35</v>
      </c>
      <c r="B28" s="313" t="s">
        <v>36</v>
      </c>
      <c r="C28" s="313"/>
      <c r="D28" s="65" t="s">
        <v>37</v>
      </c>
      <c r="E28" s="65" t="s">
        <v>38</v>
      </c>
      <c r="F28" s="65" t="s">
        <v>39</v>
      </c>
      <c r="G28" s="313" t="s">
        <v>40</v>
      </c>
      <c r="H28" s="313"/>
      <c r="I28" s="313" t="s">
        <v>41</v>
      </c>
      <c r="J28" s="313"/>
      <c r="K28" s="313" t="s">
        <v>52</v>
      </c>
      <c r="L28" s="313"/>
      <c r="M28" s="213" t="s">
        <v>125</v>
      </c>
      <c r="N28" s="413" t="s">
        <v>5</v>
      </c>
      <c r="O28" s="322"/>
      <c r="P28" s="322"/>
      <c r="Q28" s="131"/>
      <c r="R28" s="322"/>
      <c r="S28" s="323"/>
      <c r="T28" s="215"/>
      <c r="U28" s="215"/>
      <c r="V28" s="215"/>
      <c r="W28" s="311" t="s">
        <v>122</v>
      </c>
      <c r="X28" s="312"/>
      <c r="Y28" s="312"/>
      <c r="Z28" s="312"/>
      <c r="AA28" s="312"/>
      <c r="AB28" s="222"/>
      <c r="AC28" s="230">
        <f>AC26/X2</f>
        <v>0.0901887</v>
      </c>
      <c r="AD28" s="193"/>
      <c r="AE28" s="193"/>
      <c r="AF28" s="193"/>
    </row>
    <row r="29" spans="1:32" ht="37.5" customHeight="1">
      <c r="A29" s="213" t="s">
        <v>482</v>
      </c>
      <c r="B29" s="313" t="s">
        <v>70</v>
      </c>
      <c r="C29" s="313"/>
      <c r="D29" s="65" t="s">
        <v>71</v>
      </c>
      <c r="E29" s="65" t="s">
        <v>243</v>
      </c>
      <c r="F29" s="65" t="s">
        <v>59</v>
      </c>
      <c r="G29" s="313" t="s">
        <v>483</v>
      </c>
      <c r="H29" s="313"/>
      <c r="I29" s="313" t="s">
        <v>484</v>
      </c>
      <c r="J29" s="313"/>
      <c r="K29" s="313" t="s">
        <v>60</v>
      </c>
      <c r="L29" s="313"/>
      <c r="M29" s="148">
        <f ca="1">NOW()</f>
        <v>41121.30702407407</v>
      </c>
      <c r="N29" s="98" t="s">
        <v>19</v>
      </c>
      <c r="O29" s="94" t="s">
        <v>20</v>
      </c>
      <c r="P29" s="94" t="s">
        <v>21</v>
      </c>
      <c r="Q29" s="94" t="s">
        <v>22</v>
      </c>
      <c r="R29" s="406" t="s">
        <v>8</v>
      </c>
      <c r="S29" s="407"/>
      <c r="T29" s="220"/>
      <c r="U29" s="220"/>
      <c r="V29" s="220"/>
      <c r="W29" s="150"/>
      <c r="X29" s="221" t="s">
        <v>123</v>
      </c>
      <c r="Y29" s="221"/>
      <c r="Z29" s="221"/>
      <c r="AA29" s="221" t="s">
        <v>23</v>
      </c>
      <c r="AB29" s="408" t="s">
        <v>24</v>
      </c>
      <c r="AC29" s="409"/>
      <c r="AD29" s="193"/>
      <c r="AE29" s="193"/>
      <c r="AF29" s="193"/>
    </row>
    <row r="30" spans="14:29" ht="19.5" customHeight="1" thickBot="1">
      <c r="N30" s="139">
        <f>X2</f>
        <v>100</v>
      </c>
      <c r="O30" s="140"/>
      <c r="P30" s="141">
        <f>AC26</f>
        <v>9.01887</v>
      </c>
      <c r="Q30" s="142">
        <v>0</v>
      </c>
      <c r="R30" s="307">
        <f>P30+Q30</f>
        <v>9.01887</v>
      </c>
      <c r="S30" s="308"/>
      <c r="T30" s="143"/>
      <c r="U30" s="144"/>
      <c r="V30" s="144"/>
      <c r="W30" s="145"/>
      <c r="X30" s="146">
        <f>AC28/AA30</f>
        <v>0.300629</v>
      </c>
      <c r="Y30" s="146"/>
      <c r="Z30" s="146"/>
      <c r="AA30" s="147">
        <v>0.3</v>
      </c>
      <c r="AB30" s="309">
        <f ca="1">NOW()</f>
        <v>41121.30702407407</v>
      </c>
      <c r="AC30" s="310"/>
    </row>
  </sheetData>
  <sheetProtection/>
  <mergeCells count="109">
    <mergeCell ref="A1:K1"/>
    <mergeCell ref="N1:AC1"/>
    <mergeCell ref="A2:B2"/>
    <mergeCell ref="C2:G2"/>
    <mergeCell ref="N2:O2"/>
    <mergeCell ref="P2:T2"/>
    <mergeCell ref="B3:G4"/>
    <mergeCell ref="P3:V4"/>
    <mergeCell ref="A5:D5"/>
    <mergeCell ref="E5:F5"/>
    <mergeCell ref="G5:M5"/>
    <mergeCell ref="N5:Q5"/>
    <mergeCell ref="X5:Y5"/>
    <mergeCell ref="A6:D6"/>
    <mergeCell ref="E6:F6"/>
    <mergeCell ref="H6:M6"/>
    <mergeCell ref="N6:Q6"/>
    <mergeCell ref="A7:D7"/>
    <mergeCell ref="E7:F7"/>
    <mergeCell ref="H7:M7"/>
    <mergeCell ref="N7:Q7"/>
    <mergeCell ref="A8:D8"/>
    <mergeCell ref="E8:F8"/>
    <mergeCell ref="H8:M8"/>
    <mergeCell ref="N8:Q8"/>
    <mergeCell ref="A9:D9"/>
    <mergeCell ref="E9:F9"/>
    <mergeCell ref="H9:M9"/>
    <mergeCell ref="N9:Q9"/>
    <mergeCell ref="A10:D10"/>
    <mergeCell ref="E10:F10"/>
    <mergeCell ref="H10:M10"/>
    <mergeCell ref="N10:Q10"/>
    <mergeCell ref="A11:D11"/>
    <mergeCell ref="E11:F11"/>
    <mergeCell ref="H11:M11"/>
    <mergeCell ref="N11:Q11"/>
    <mergeCell ref="A12:D12"/>
    <mergeCell ref="E12:F12"/>
    <mergeCell ref="H12:M12"/>
    <mergeCell ref="N12:Q12"/>
    <mergeCell ref="A13:D13"/>
    <mergeCell ref="E13:F13"/>
    <mergeCell ref="H13:M13"/>
    <mergeCell ref="N13:Q13"/>
    <mergeCell ref="A14:D14"/>
    <mergeCell ref="E14:F14"/>
    <mergeCell ref="H14:M14"/>
    <mergeCell ref="N14:Q14"/>
    <mergeCell ref="A15:D15"/>
    <mergeCell ref="E15:F15"/>
    <mergeCell ref="H15:M15"/>
    <mergeCell ref="N15:Q15"/>
    <mergeCell ref="A16:D16"/>
    <mergeCell ref="E16:F16"/>
    <mergeCell ref="H16:M16"/>
    <mergeCell ref="N16:Q16"/>
    <mergeCell ref="A17:D17"/>
    <mergeCell ref="E17:F17"/>
    <mergeCell ref="H17:M17"/>
    <mergeCell ref="N17:Q17"/>
    <mergeCell ref="A18:D18"/>
    <mergeCell ref="E18:F18"/>
    <mergeCell ref="H18:M18"/>
    <mergeCell ref="N18:Q18"/>
    <mergeCell ref="A19:D19"/>
    <mergeCell ref="E19:F19"/>
    <mergeCell ref="H19:M19"/>
    <mergeCell ref="N19:Q19"/>
    <mergeCell ref="A20:D20"/>
    <mergeCell ref="E20:F20"/>
    <mergeCell ref="H20:M20"/>
    <mergeCell ref="N20:Q20"/>
    <mergeCell ref="A21:D21"/>
    <mergeCell ref="E21:F21"/>
    <mergeCell ref="H21:M21"/>
    <mergeCell ref="N21:Q21"/>
    <mergeCell ref="A22:D22"/>
    <mergeCell ref="E22:F22"/>
    <mergeCell ref="H22:M22"/>
    <mergeCell ref="N22:Q22"/>
    <mergeCell ref="A23:D23"/>
    <mergeCell ref="E23:F23"/>
    <mergeCell ref="H23:M23"/>
    <mergeCell ref="N23:Q23"/>
    <mergeCell ref="N24:Q24"/>
    <mergeCell ref="R24:AB24"/>
    <mergeCell ref="A25:K25"/>
    <mergeCell ref="N25:Q25"/>
    <mergeCell ref="A26:E26"/>
    <mergeCell ref="G26:H26"/>
    <mergeCell ref="I26:K26"/>
    <mergeCell ref="P26:Q26"/>
    <mergeCell ref="R27:S27"/>
    <mergeCell ref="B28:C28"/>
    <mergeCell ref="G28:H28"/>
    <mergeCell ref="I28:J28"/>
    <mergeCell ref="K28:L28"/>
    <mergeCell ref="N28:P28"/>
    <mergeCell ref="R28:S28"/>
    <mergeCell ref="AB29:AC29"/>
    <mergeCell ref="R30:S30"/>
    <mergeCell ref="AB30:AC30"/>
    <mergeCell ref="W28:AA28"/>
    <mergeCell ref="B29:C29"/>
    <mergeCell ref="G29:H29"/>
    <mergeCell ref="I29:J29"/>
    <mergeCell ref="K29:L29"/>
    <mergeCell ref="R29:S29"/>
  </mergeCells>
  <hyperlinks>
    <hyperlink ref="M1" location="LIST!A1" display="BACK TO MENU LIST"/>
  </hyperlinks>
  <printOptions/>
  <pageMargins left="0.7" right="0.45" top="0.75" bottom="0.5" header="0.3" footer="0.3"/>
  <pageSetup horizontalDpi="600" verticalDpi="600" orientation="landscape" scale="83" r:id="rId1"/>
  <colBreaks count="1" manualBreakCount="1">
    <brk id="13" max="65535" man="1"/>
  </colBreaks>
</worksheet>
</file>

<file path=xl/worksheets/sheet23.xml><?xml version="1.0" encoding="utf-8"?>
<worksheet xmlns="http://schemas.openxmlformats.org/spreadsheetml/2006/main" xmlns:r="http://schemas.openxmlformats.org/officeDocument/2006/relationships">
  <dimension ref="A1:AH28"/>
  <sheetViews>
    <sheetView zoomScalePageLayoutView="0" workbookViewId="0" topLeftCell="J1">
      <selection activeCell="J32" sqref="J32"/>
    </sheetView>
  </sheetViews>
  <sheetFormatPr defaultColWidth="9.140625" defaultRowHeight="12.75"/>
  <cols>
    <col min="1" max="1" width="9.8515625" style="87" customWidth="1"/>
    <col min="2" max="3" width="9.140625" style="87" customWidth="1"/>
    <col min="4" max="4" width="6.8515625" style="87" customWidth="1"/>
    <col min="5" max="5" width="9.140625" style="87" customWidth="1"/>
    <col min="6" max="6" width="13.7109375" style="87" customWidth="1"/>
    <col min="7" max="7" width="4.8515625" style="87" customWidth="1"/>
    <col min="8" max="8" width="8.57421875" style="87" customWidth="1"/>
    <col min="9" max="9" width="9.8515625" style="87" customWidth="1"/>
    <col min="10" max="10" width="8.57421875" style="87" customWidth="1"/>
    <col min="11" max="12" width="13.7109375" style="87" customWidth="1"/>
    <col min="13" max="13" width="30.00390625" style="87" customWidth="1"/>
    <col min="14" max="16" width="9.140625" style="87" customWidth="1"/>
    <col min="17" max="17" width="6.140625" style="87" customWidth="1"/>
    <col min="18" max="18" width="8.57421875" style="87" customWidth="1"/>
    <col min="19" max="19" width="7.7109375" style="87" customWidth="1"/>
    <col min="20" max="20" width="10.421875" style="87" customWidth="1"/>
    <col min="21" max="22" width="8.8515625" style="87" customWidth="1"/>
    <col min="23" max="23" width="9.8515625" style="87" customWidth="1"/>
    <col min="24" max="24" width="12.28125" style="87" customWidth="1"/>
    <col min="25" max="25" width="4.421875" style="87" customWidth="1"/>
    <col min="26" max="26" width="10.28125" style="87" customWidth="1"/>
    <col min="27" max="27" width="8.140625" style="87" customWidth="1"/>
    <col min="28" max="28" width="8.57421875" style="87" customWidth="1"/>
    <col min="29" max="29" width="11.57421875" style="87" customWidth="1"/>
    <col min="30" max="32" width="9.00390625" style="87" customWidth="1"/>
    <col min="33" max="16384" width="9.140625" style="87" customWidth="1"/>
  </cols>
  <sheetData>
    <row r="1" spans="1:34" ht="21">
      <c r="A1" s="428" t="s">
        <v>43</v>
      </c>
      <c r="B1" s="428"/>
      <c r="C1" s="428"/>
      <c r="D1" s="428"/>
      <c r="E1" s="428"/>
      <c r="F1" s="428"/>
      <c r="G1" s="428"/>
      <c r="H1" s="428"/>
      <c r="I1" s="428"/>
      <c r="J1" s="428"/>
      <c r="K1" s="428"/>
      <c r="L1" s="224"/>
      <c r="M1" s="251" t="s">
        <v>629</v>
      </c>
      <c r="N1" s="387" t="s">
        <v>56</v>
      </c>
      <c r="O1" s="388"/>
      <c r="P1" s="388"/>
      <c r="Q1" s="388"/>
      <c r="R1" s="388"/>
      <c r="S1" s="388"/>
      <c r="T1" s="388"/>
      <c r="U1" s="388"/>
      <c r="V1" s="388"/>
      <c r="W1" s="388"/>
      <c r="X1" s="388"/>
      <c r="Y1" s="388"/>
      <c r="Z1" s="388"/>
      <c r="AA1" s="388"/>
      <c r="AB1" s="388"/>
      <c r="AC1" s="388"/>
      <c r="AD1" s="214"/>
      <c r="AE1" s="214"/>
      <c r="AF1" s="214"/>
      <c r="AG1" s="151"/>
      <c r="AH1" s="151"/>
    </row>
    <row r="2" spans="1:34" ht="47.25" customHeight="1" thickBot="1">
      <c r="A2" s="370" t="s">
        <v>44</v>
      </c>
      <c r="B2" s="370"/>
      <c r="C2" s="389" t="s">
        <v>562</v>
      </c>
      <c r="D2" s="389"/>
      <c r="E2" s="389"/>
      <c r="F2" s="389"/>
      <c r="G2" s="389"/>
      <c r="H2" s="88" t="s">
        <v>55</v>
      </c>
      <c r="I2" s="89">
        <v>100</v>
      </c>
      <c r="J2" s="88" t="s">
        <v>48</v>
      </c>
      <c r="K2" s="152">
        <v>3.5</v>
      </c>
      <c r="L2" s="153" t="s">
        <v>425</v>
      </c>
      <c r="M2" s="91"/>
      <c r="N2" s="430" t="s">
        <v>17</v>
      </c>
      <c r="O2" s="430"/>
      <c r="P2" s="391" t="str">
        <f>C2</f>
        <v>Old Fashion Sage Stuffing</v>
      </c>
      <c r="Q2" s="391"/>
      <c r="R2" s="391"/>
      <c r="S2" s="391"/>
      <c r="T2" s="392"/>
      <c r="U2" s="149"/>
      <c r="V2" s="149"/>
      <c r="W2" s="88" t="s">
        <v>55</v>
      </c>
      <c r="X2" s="93">
        <f>I2</f>
        <v>100</v>
      </c>
      <c r="Y2" s="112"/>
      <c r="Z2" s="94" t="s">
        <v>53</v>
      </c>
      <c r="AA2" s="95">
        <f>K2</f>
        <v>3.5</v>
      </c>
      <c r="AB2" s="159" t="s">
        <v>425</v>
      </c>
      <c r="AC2" s="155"/>
      <c r="AD2" s="156"/>
      <c r="AE2" s="156"/>
      <c r="AF2" s="156"/>
      <c r="AG2" s="155"/>
      <c r="AH2" s="155"/>
    </row>
    <row r="3" spans="1:34" ht="19.5" customHeight="1">
      <c r="A3" s="216"/>
      <c r="B3" s="370"/>
      <c r="C3" s="423"/>
      <c r="D3" s="423"/>
      <c r="E3" s="423"/>
      <c r="F3" s="423"/>
      <c r="G3" s="423"/>
      <c r="H3" s="157"/>
      <c r="I3" s="214"/>
      <c r="J3" s="88"/>
      <c r="K3" s="95"/>
      <c r="L3" s="158"/>
      <c r="M3" s="92"/>
      <c r="N3" s="88"/>
      <c r="O3" s="88"/>
      <c r="P3" s="422">
        <f>C3</f>
        <v>0</v>
      </c>
      <c r="Q3" s="423"/>
      <c r="R3" s="423"/>
      <c r="S3" s="423"/>
      <c r="T3" s="423"/>
      <c r="U3" s="423"/>
      <c r="V3" s="423"/>
      <c r="W3" s="88"/>
      <c r="X3" s="112">
        <f>I3</f>
        <v>0</v>
      </c>
      <c r="Y3" s="112"/>
      <c r="Z3" s="94"/>
      <c r="AA3" s="95"/>
      <c r="AB3" s="159"/>
      <c r="AC3" s="155"/>
      <c r="AD3" s="156"/>
      <c r="AE3" s="156"/>
      <c r="AF3" s="156"/>
      <c r="AG3" s="155"/>
      <c r="AH3" s="155"/>
    </row>
    <row r="4" spans="2:34" ht="15" customHeight="1" thickBot="1">
      <c r="B4" s="410"/>
      <c r="C4" s="410"/>
      <c r="D4" s="410"/>
      <c r="E4" s="410"/>
      <c r="F4" s="410"/>
      <c r="G4" s="410"/>
      <c r="H4" s="160"/>
      <c r="I4" s="160"/>
      <c r="N4" s="161"/>
      <c r="O4" s="161"/>
      <c r="P4" s="410"/>
      <c r="Q4" s="410"/>
      <c r="R4" s="410"/>
      <c r="S4" s="410"/>
      <c r="T4" s="410"/>
      <c r="U4" s="410"/>
      <c r="V4" s="410"/>
      <c r="W4" s="214"/>
      <c r="X4" s="155"/>
      <c r="Y4" s="155"/>
      <c r="Z4" s="155"/>
      <c r="AA4" s="155"/>
      <c r="AB4" s="155"/>
      <c r="AC4" s="155"/>
      <c r="AD4" s="162"/>
      <c r="AE4" s="162"/>
      <c r="AF4" s="162"/>
      <c r="AG4" s="155"/>
      <c r="AH4" s="155"/>
    </row>
    <row r="5" spans="1:32" ht="45.75" customHeight="1" thickBot="1">
      <c r="A5" s="381" t="s">
        <v>1</v>
      </c>
      <c r="B5" s="396"/>
      <c r="C5" s="396"/>
      <c r="D5" s="397"/>
      <c r="E5" s="420" t="s">
        <v>54</v>
      </c>
      <c r="F5" s="421"/>
      <c r="G5" s="420" t="s">
        <v>32</v>
      </c>
      <c r="H5" s="427"/>
      <c r="I5" s="427"/>
      <c r="J5" s="427"/>
      <c r="K5" s="427"/>
      <c r="L5" s="427"/>
      <c r="M5" s="421"/>
      <c r="N5" s="425" t="s">
        <v>1</v>
      </c>
      <c r="O5" s="426"/>
      <c r="P5" s="426"/>
      <c r="Q5" s="426"/>
      <c r="R5" s="163" t="s">
        <v>31</v>
      </c>
      <c r="S5" s="223" t="s">
        <v>2</v>
      </c>
      <c r="T5" s="164" t="s">
        <v>51</v>
      </c>
      <c r="U5" s="163" t="s">
        <v>30</v>
      </c>
      <c r="V5" s="163" t="s">
        <v>49</v>
      </c>
      <c r="W5" s="163" t="s">
        <v>58</v>
      </c>
      <c r="X5" s="362" t="s">
        <v>79</v>
      </c>
      <c r="Y5" s="362"/>
      <c r="Z5" s="163" t="s">
        <v>50</v>
      </c>
      <c r="AA5" s="164" t="s">
        <v>13</v>
      </c>
      <c r="AB5" s="164" t="s">
        <v>129</v>
      </c>
      <c r="AC5" s="165" t="s">
        <v>130</v>
      </c>
      <c r="AD5" s="214"/>
      <c r="AE5" s="214"/>
      <c r="AF5" s="214"/>
    </row>
    <row r="6" spans="1:32" ht="18.75" customHeight="1">
      <c r="A6" s="363" t="s">
        <v>563</v>
      </c>
      <c r="B6" s="364"/>
      <c r="C6" s="364"/>
      <c r="D6" s="365"/>
      <c r="E6" s="366" t="s">
        <v>564</v>
      </c>
      <c r="F6" s="367"/>
      <c r="G6" s="98">
        <v>1</v>
      </c>
      <c r="H6" s="364" t="s">
        <v>565</v>
      </c>
      <c r="I6" s="364"/>
      <c r="J6" s="364"/>
      <c r="K6" s="364"/>
      <c r="L6" s="364"/>
      <c r="M6" s="367"/>
      <c r="N6" s="394" t="str">
        <f aca="true" t="shared" si="0" ref="N6:N19">A6</f>
        <v>Celery, Fresh, Chopped</v>
      </c>
      <c r="O6" s="395"/>
      <c r="P6" s="395"/>
      <c r="Q6" s="395"/>
      <c r="R6" s="166">
        <v>0.075</v>
      </c>
      <c r="S6" s="167" t="s">
        <v>91</v>
      </c>
      <c r="T6" s="168">
        <f>R6*X2</f>
        <v>7.5</v>
      </c>
      <c r="U6" s="169">
        <f>(X2*R6)/AA6</f>
        <v>7.5</v>
      </c>
      <c r="V6" s="170" t="s">
        <v>91</v>
      </c>
      <c r="W6" s="171">
        <v>0</v>
      </c>
      <c r="X6" s="172">
        <f aca="true" t="shared" si="1" ref="X6:X13">U6/1</f>
        <v>7.5</v>
      </c>
      <c r="Y6" s="172"/>
      <c r="Z6" s="173">
        <f>W6*X6</f>
        <v>0</v>
      </c>
      <c r="AA6" s="174">
        <v>1</v>
      </c>
      <c r="AB6" s="175">
        <f>Z6/X2</f>
        <v>0</v>
      </c>
      <c r="AC6" s="176">
        <f>U6*AB6</f>
        <v>0</v>
      </c>
      <c r="AD6" s="177"/>
      <c r="AE6" s="177"/>
      <c r="AF6" s="177"/>
    </row>
    <row r="7" spans="1:32" ht="18.75" customHeight="1">
      <c r="A7" s="351" t="s">
        <v>463</v>
      </c>
      <c r="B7" s="352"/>
      <c r="C7" s="352"/>
      <c r="D7" s="353"/>
      <c r="E7" s="356" t="s">
        <v>566</v>
      </c>
      <c r="F7" s="355"/>
      <c r="G7" s="98"/>
      <c r="H7" s="352" t="s">
        <v>567</v>
      </c>
      <c r="I7" s="352"/>
      <c r="J7" s="352"/>
      <c r="K7" s="352"/>
      <c r="L7" s="352"/>
      <c r="M7" s="355"/>
      <c r="N7" s="394" t="str">
        <f t="shared" si="0"/>
        <v>Onions, Yellow, Fresh, Chopped</v>
      </c>
      <c r="O7" s="395"/>
      <c r="P7" s="395"/>
      <c r="Q7" s="395"/>
      <c r="R7" s="178">
        <v>0.0563</v>
      </c>
      <c r="S7" s="167" t="s">
        <v>91</v>
      </c>
      <c r="T7" s="172">
        <f>X2*R7</f>
        <v>5.63</v>
      </c>
      <c r="U7" s="169">
        <f>(X2*R7)/AA7</f>
        <v>5.63</v>
      </c>
      <c r="V7" s="170" t="s">
        <v>91</v>
      </c>
      <c r="W7" s="171">
        <v>0</v>
      </c>
      <c r="X7" s="172">
        <f t="shared" si="1"/>
        <v>5.63</v>
      </c>
      <c r="Y7" s="172"/>
      <c r="Z7" s="173">
        <f aca="true" t="shared" si="2" ref="Z7:Z15">W7*X7</f>
        <v>0</v>
      </c>
      <c r="AA7" s="179">
        <v>1</v>
      </c>
      <c r="AB7" s="175">
        <f>Z7/X2</f>
        <v>0</v>
      </c>
      <c r="AC7" s="176">
        <f aca="true" t="shared" si="3" ref="AC7:AC21">ROUND(U7*AB7,5)</f>
        <v>0</v>
      </c>
      <c r="AD7" s="177"/>
      <c r="AE7" s="177"/>
      <c r="AF7" s="177"/>
    </row>
    <row r="8" spans="1:32" ht="18.75" customHeight="1">
      <c r="A8" s="351" t="s">
        <v>201</v>
      </c>
      <c r="B8" s="352"/>
      <c r="C8" s="352"/>
      <c r="D8" s="353"/>
      <c r="E8" s="354" t="s">
        <v>202</v>
      </c>
      <c r="F8" s="355"/>
      <c r="G8" s="98">
        <v>2</v>
      </c>
      <c r="H8" s="352" t="s">
        <v>568</v>
      </c>
      <c r="I8" s="352"/>
      <c r="J8" s="352"/>
      <c r="K8" s="352"/>
      <c r="L8" s="352"/>
      <c r="M8" s="355"/>
      <c r="N8" s="394" t="str">
        <f t="shared" si="0"/>
        <v>Cooking Spray, Non-stick</v>
      </c>
      <c r="O8" s="395"/>
      <c r="P8" s="395"/>
      <c r="Q8" s="395"/>
      <c r="R8" s="178">
        <v>0.0433</v>
      </c>
      <c r="S8" s="167" t="s">
        <v>103</v>
      </c>
      <c r="T8" s="168">
        <f>X2*R8</f>
        <v>4.33</v>
      </c>
      <c r="U8" s="180">
        <f>(X2*R8)/AA8</f>
        <v>4.33</v>
      </c>
      <c r="V8" s="170" t="s">
        <v>103</v>
      </c>
      <c r="W8" s="171">
        <v>0</v>
      </c>
      <c r="X8" s="181">
        <f t="shared" si="1"/>
        <v>4.33</v>
      </c>
      <c r="Y8" s="181"/>
      <c r="Z8" s="173">
        <f t="shared" si="2"/>
        <v>0</v>
      </c>
      <c r="AA8" s="179">
        <v>1</v>
      </c>
      <c r="AB8" s="175">
        <f>Z8/X2</f>
        <v>0</v>
      </c>
      <c r="AC8" s="182">
        <f t="shared" si="3"/>
        <v>0</v>
      </c>
      <c r="AD8" s="177"/>
      <c r="AE8" s="177"/>
      <c r="AF8" s="177"/>
    </row>
    <row r="9" spans="1:32" ht="18.75" customHeight="1">
      <c r="A9" s="351" t="s">
        <v>569</v>
      </c>
      <c r="B9" s="352"/>
      <c r="C9" s="352"/>
      <c r="D9" s="353"/>
      <c r="E9" s="356" t="s">
        <v>570</v>
      </c>
      <c r="F9" s="355"/>
      <c r="G9" s="98">
        <v>3</v>
      </c>
      <c r="H9" s="352" t="s">
        <v>571</v>
      </c>
      <c r="I9" s="352"/>
      <c r="J9" s="352"/>
      <c r="K9" s="352"/>
      <c r="L9" s="352"/>
      <c r="M9" s="355"/>
      <c r="N9" s="394" t="str">
        <f t="shared" si="0"/>
        <v>Bread, White, Sliced</v>
      </c>
      <c r="O9" s="395"/>
      <c r="P9" s="395"/>
      <c r="Q9" s="395"/>
      <c r="R9" s="178">
        <v>0.1</v>
      </c>
      <c r="S9" s="167" t="s">
        <v>61</v>
      </c>
      <c r="T9" s="168">
        <f>X2*R9</f>
        <v>10</v>
      </c>
      <c r="U9" s="180">
        <f>(X2*R9)/AA9</f>
        <v>10</v>
      </c>
      <c r="V9" s="170" t="s">
        <v>61</v>
      </c>
      <c r="W9" s="171">
        <v>0</v>
      </c>
      <c r="X9" s="168">
        <f t="shared" si="1"/>
        <v>10</v>
      </c>
      <c r="Y9" s="168"/>
      <c r="Z9" s="173">
        <f t="shared" si="2"/>
        <v>0</v>
      </c>
      <c r="AA9" s="179">
        <v>1</v>
      </c>
      <c r="AB9" s="175">
        <f>Z9/X2</f>
        <v>0</v>
      </c>
      <c r="AC9" s="182">
        <f t="shared" si="3"/>
        <v>0</v>
      </c>
      <c r="AD9" s="177"/>
      <c r="AE9" s="177"/>
      <c r="AF9" s="177"/>
    </row>
    <row r="10" spans="1:32" ht="18.75" customHeight="1">
      <c r="A10" s="351" t="s">
        <v>551</v>
      </c>
      <c r="B10" s="352"/>
      <c r="C10" s="352"/>
      <c r="D10" s="353"/>
      <c r="E10" s="356" t="s">
        <v>572</v>
      </c>
      <c r="F10" s="355"/>
      <c r="G10" s="98">
        <v>4</v>
      </c>
      <c r="H10" s="352" t="s">
        <v>573</v>
      </c>
      <c r="I10" s="352"/>
      <c r="J10" s="352"/>
      <c r="K10" s="352"/>
      <c r="L10" s="352"/>
      <c r="M10" s="355"/>
      <c r="N10" s="394" t="str">
        <f t="shared" si="0"/>
        <v>Chicken Broth</v>
      </c>
      <c r="O10" s="395"/>
      <c r="P10" s="395"/>
      <c r="Q10" s="395"/>
      <c r="R10" s="183">
        <v>0.065</v>
      </c>
      <c r="S10" s="167" t="s">
        <v>209</v>
      </c>
      <c r="T10" s="168">
        <f>X2*R10</f>
        <v>6.5</v>
      </c>
      <c r="U10" s="180">
        <f>(X2*R10)/AA10</f>
        <v>6.5</v>
      </c>
      <c r="V10" s="170" t="s">
        <v>209</v>
      </c>
      <c r="W10" s="171">
        <v>0</v>
      </c>
      <c r="X10" s="181">
        <f t="shared" si="1"/>
        <v>6.5</v>
      </c>
      <c r="Y10" s="181"/>
      <c r="Z10" s="173">
        <f t="shared" si="2"/>
        <v>0</v>
      </c>
      <c r="AA10" s="179">
        <v>1</v>
      </c>
      <c r="AB10" s="175">
        <f>Z10/X2</f>
        <v>0</v>
      </c>
      <c r="AC10" s="182">
        <f t="shared" si="3"/>
        <v>0</v>
      </c>
      <c r="AD10" s="177"/>
      <c r="AE10" s="177"/>
      <c r="AF10" s="177"/>
    </row>
    <row r="11" spans="1:32" ht="18.75" customHeight="1">
      <c r="A11" s="351" t="s">
        <v>574</v>
      </c>
      <c r="B11" s="359"/>
      <c r="C11" s="359"/>
      <c r="D11" s="355"/>
      <c r="E11" s="356" t="s">
        <v>170</v>
      </c>
      <c r="F11" s="355"/>
      <c r="G11" s="98"/>
      <c r="H11" s="352" t="s">
        <v>575</v>
      </c>
      <c r="I11" s="352"/>
      <c r="J11" s="352"/>
      <c r="K11" s="352"/>
      <c r="L11" s="352"/>
      <c r="M11" s="355"/>
      <c r="N11" s="393" t="str">
        <f t="shared" si="0"/>
        <v>Sage, Ground</v>
      </c>
      <c r="O11" s="359"/>
      <c r="P11" s="359"/>
      <c r="Q11" s="359"/>
      <c r="R11" s="178">
        <v>0.02</v>
      </c>
      <c r="S11" s="167" t="s">
        <v>103</v>
      </c>
      <c r="T11" s="168">
        <f>X2*R11</f>
        <v>2</v>
      </c>
      <c r="U11" s="184">
        <f>(X2*R11)/AA11</f>
        <v>2</v>
      </c>
      <c r="V11" s="170" t="s">
        <v>103</v>
      </c>
      <c r="W11" s="171">
        <v>0</v>
      </c>
      <c r="X11" s="181">
        <f t="shared" si="1"/>
        <v>2</v>
      </c>
      <c r="Y11" s="181"/>
      <c r="Z11" s="173">
        <f t="shared" si="2"/>
        <v>0</v>
      </c>
      <c r="AA11" s="179">
        <v>1</v>
      </c>
      <c r="AB11" s="175">
        <f>Z11/X2</f>
        <v>0</v>
      </c>
      <c r="AC11" s="176">
        <f t="shared" si="3"/>
        <v>0</v>
      </c>
      <c r="AD11" s="177"/>
      <c r="AE11" s="177"/>
      <c r="AF11" s="177"/>
    </row>
    <row r="12" spans="1:32" ht="18.75" customHeight="1">
      <c r="A12" s="351" t="s">
        <v>576</v>
      </c>
      <c r="B12" s="352"/>
      <c r="C12" s="352"/>
      <c r="D12" s="353"/>
      <c r="E12" s="356" t="s">
        <v>170</v>
      </c>
      <c r="F12" s="355"/>
      <c r="G12" s="98">
        <v>5</v>
      </c>
      <c r="H12" s="352" t="s">
        <v>577</v>
      </c>
      <c r="I12" s="352"/>
      <c r="J12" s="352"/>
      <c r="K12" s="352"/>
      <c r="L12" s="352"/>
      <c r="M12" s="355"/>
      <c r="N12" s="351" t="str">
        <f>A12</f>
        <v>Seasoning, Poultry</v>
      </c>
      <c r="O12" s="357"/>
      <c r="P12" s="357"/>
      <c r="Q12" s="357"/>
      <c r="R12" s="178">
        <v>0.02</v>
      </c>
      <c r="S12" s="167" t="s">
        <v>103</v>
      </c>
      <c r="T12" s="168">
        <f>X2*R12</f>
        <v>2</v>
      </c>
      <c r="U12" s="180">
        <f>(X2*R12)/AA12</f>
        <v>2</v>
      </c>
      <c r="V12" s="170" t="s">
        <v>103</v>
      </c>
      <c r="W12" s="171">
        <v>0</v>
      </c>
      <c r="X12" s="181">
        <f t="shared" si="1"/>
        <v>2</v>
      </c>
      <c r="Y12" s="181"/>
      <c r="Z12" s="173">
        <f t="shared" si="2"/>
        <v>0</v>
      </c>
      <c r="AA12" s="179">
        <v>1</v>
      </c>
      <c r="AB12" s="175">
        <f>Z12/X2</f>
        <v>0</v>
      </c>
      <c r="AC12" s="182">
        <f t="shared" si="3"/>
        <v>0</v>
      </c>
      <c r="AD12" s="177"/>
      <c r="AE12" s="177"/>
      <c r="AF12" s="177"/>
    </row>
    <row r="13" spans="1:32" ht="18.75" customHeight="1">
      <c r="A13" s="351" t="s">
        <v>394</v>
      </c>
      <c r="B13" s="352"/>
      <c r="C13" s="352"/>
      <c r="D13" s="353"/>
      <c r="E13" s="354" t="s">
        <v>235</v>
      </c>
      <c r="F13" s="355"/>
      <c r="G13" s="98">
        <v>6</v>
      </c>
      <c r="H13" s="352" t="s">
        <v>578</v>
      </c>
      <c r="I13" s="352"/>
      <c r="J13" s="352"/>
      <c r="K13" s="352"/>
      <c r="L13" s="352"/>
      <c r="M13" s="355"/>
      <c r="N13" s="394" t="str">
        <f t="shared" si="0"/>
        <v>Pepper, Black, Ground</v>
      </c>
      <c r="O13" s="395"/>
      <c r="P13" s="395"/>
      <c r="Q13" s="395"/>
      <c r="R13" s="178">
        <v>0.01</v>
      </c>
      <c r="S13" s="167" t="s">
        <v>103</v>
      </c>
      <c r="T13" s="168">
        <f>X2*R13</f>
        <v>1</v>
      </c>
      <c r="U13" s="184">
        <f>(X2*R13)/AA13</f>
        <v>1</v>
      </c>
      <c r="V13" s="170" t="s">
        <v>103</v>
      </c>
      <c r="W13" s="171">
        <v>0</v>
      </c>
      <c r="X13" s="181">
        <f t="shared" si="1"/>
        <v>1</v>
      </c>
      <c r="Y13" s="181"/>
      <c r="Z13" s="173">
        <f t="shared" si="2"/>
        <v>0</v>
      </c>
      <c r="AA13" s="179">
        <v>1</v>
      </c>
      <c r="AB13" s="175">
        <f>Z13/X2</f>
        <v>0</v>
      </c>
      <c r="AC13" s="182">
        <f t="shared" si="3"/>
        <v>0</v>
      </c>
      <c r="AD13" s="177"/>
      <c r="AE13" s="177"/>
      <c r="AF13" s="177"/>
    </row>
    <row r="14" spans="1:32" ht="18.75" customHeight="1">
      <c r="A14" s="351" t="s">
        <v>201</v>
      </c>
      <c r="B14" s="352"/>
      <c r="C14" s="352"/>
      <c r="D14" s="353"/>
      <c r="E14" s="354" t="s">
        <v>202</v>
      </c>
      <c r="F14" s="355"/>
      <c r="G14" s="98"/>
      <c r="H14" s="352" t="s">
        <v>579</v>
      </c>
      <c r="I14" s="352"/>
      <c r="J14" s="352"/>
      <c r="K14" s="352"/>
      <c r="L14" s="352"/>
      <c r="M14" s="355"/>
      <c r="N14" s="394" t="str">
        <f t="shared" si="0"/>
        <v>Cooking Spray, Non-stick</v>
      </c>
      <c r="O14" s="395"/>
      <c r="P14" s="395"/>
      <c r="Q14" s="395"/>
      <c r="R14" s="178">
        <v>0.0433</v>
      </c>
      <c r="S14" s="167" t="s">
        <v>103</v>
      </c>
      <c r="T14" s="168">
        <f>X2*R14</f>
        <v>4.33</v>
      </c>
      <c r="U14" s="180">
        <f>(X2*R14)/AA14</f>
        <v>4.33</v>
      </c>
      <c r="V14" s="170" t="s">
        <v>103</v>
      </c>
      <c r="W14" s="171">
        <v>0</v>
      </c>
      <c r="X14" s="168">
        <f>U14/1</f>
        <v>4.33</v>
      </c>
      <c r="Y14" s="168"/>
      <c r="Z14" s="173">
        <f t="shared" si="2"/>
        <v>0</v>
      </c>
      <c r="AA14" s="179">
        <v>1</v>
      </c>
      <c r="AB14" s="175">
        <f>Z14/X2</f>
        <v>0</v>
      </c>
      <c r="AC14" s="182">
        <f t="shared" si="3"/>
        <v>0</v>
      </c>
      <c r="AD14" s="177"/>
      <c r="AE14" s="177"/>
      <c r="AF14" s="177"/>
    </row>
    <row r="15" spans="1:32" ht="18.75" customHeight="1">
      <c r="A15" s="351"/>
      <c r="B15" s="352"/>
      <c r="C15" s="352"/>
      <c r="D15" s="353"/>
      <c r="E15" s="354"/>
      <c r="F15" s="355"/>
      <c r="G15" s="98"/>
      <c r="H15" s="352" t="s">
        <v>580</v>
      </c>
      <c r="I15" s="352"/>
      <c r="J15" s="352"/>
      <c r="K15" s="352"/>
      <c r="L15" s="352"/>
      <c r="M15" s="355"/>
      <c r="N15" s="394">
        <f t="shared" si="0"/>
        <v>0</v>
      </c>
      <c r="O15" s="395"/>
      <c r="P15" s="395"/>
      <c r="Q15" s="395"/>
      <c r="R15" s="185"/>
      <c r="S15" s="167"/>
      <c r="T15" s="168">
        <f>X2*R15</f>
        <v>0</v>
      </c>
      <c r="U15" s="184">
        <f>(X2*R15)/AA15</f>
        <v>0</v>
      </c>
      <c r="V15" s="170"/>
      <c r="W15" s="171">
        <v>0</v>
      </c>
      <c r="X15" s="168">
        <f>U15/1</f>
        <v>0</v>
      </c>
      <c r="Y15" s="168"/>
      <c r="Z15" s="173">
        <f t="shared" si="2"/>
        <v>0</v>
      </c>
      <c r="AA15" s="179">
        <v>1</v>
      </c>
      <c r="AB15" s="175">
        <f>Z15/X2</f>
        <v>0</v>
      </c>
      <c r="AC15" s="182">
        <f t="shared" si="3"/>
        <v>0</v>
      </c>
      <c r="AD15" s="177"/>
      <c r="AE15" s="177"/>
      <c r="AF15" s="177"/>
    </row>
    <row r="16" spans="1:32" ht="18.75" customHeight="1">
      <c r="A16" s="351"/>
      <c r="B16" s="352"/>
      <c r="C16" s="352"/>
      <c r="D16" s="353"/>
      <c r="E16" s="354"/>
      <c r="F16" s="355"/>
      <c r="G16" s="98">
        <v>7</v>
      </c>
      <c r="H16" s="352" t="s">
        <v>581</v>
      </c>
      <c r="I16" s="352"/>
      <c r="J16" s="352"/>
      <c r="K16" s="352"/>
      <c r="L16" s="352"/>
      <c r="M16" s="355"/>
      <c r="N16" s="394">
        <f t="shared" si="0"/>
        <v>0</v>
      </c>
      <c r="O16" s="395"/>
      <c r="P16" s="395"/>
      <c r="Q16" s="395"/>
      <c r="R16" s="185"/>
      <c r="S16" s="167"/>
      <c r="T16" s="168"/>
      <c r="U16" s="184"/>
      <c r="V16" s="170"/>
      <c r="W16" s="171"/>
      <c r="X16" s="168"/>
      <c r="Y16" s="168"/>
      <c r="Z16" s="173"/>
      <c r="AA16" s="179"/>
      <c r="AB16" s="175"/>
      <c r="AC16" s="182"/>
      <c r="AD16" s="177"/>
      <c r="AE16" s="177"/>
      <c r="AF16" s="177"/>
    </row>
    <row r="17" spans="1:32" ht="18.75" customHeight="1">
      <c r="A17" s="351"/>
      <c r="B17" s="352"/>
      <c r="C17" s="352"/>
      <c r="D17" s="353"/>
      <c r="E17" s="354"/>
      <c r="F17" s="355"/>
      <c r="G17" s="98"/>
      <c r="H17" s="352"/>
      <c r="I17" s="352"/>
      <c r="J17" s="352"/>
      <c r="K17" s="352"/>
      <c r="L17" s="352"/>
      <c r="M17" s="355"/>
      <c r="N17" s="394">
        <f t="shared" si="0"/>
        <v>0</v>
      </c>
      <c r="O17" s="395"/>
      <c r="P17" s="395"/>
      <c r="Q17" s="395"/>
      <c r="R17" s="185"/>
      <c r="S17" s="167"/>
      <c r="T17" s="168"/>
      <c r="U17" s="184"/>
      <c r="V17" s="170"/>
      <c r="W17" s="171"/>
      <c r="X17" s="168"/>
      <c r="Y17" s="168"/>
      <c r="Z17" s="173"/>
      <c r="AA17" s="179"/>
      <c r="AB17" s="175"/>
      <c r="AC17" s="182"/>
      <c r="AD17" s="177"/>
      <c r="AE17" s="177"/>
      <c r="AF17" s="177"/>
    </row>
    <row r="18" spans="1:32" ht="18.75" customHeight="1">
      <c r="A18" s="351"/>
      <c r="B18" s="352"/>
      <c r="C18" s="352"/>
      <c r="D18" s="353"/>
      <c r="E18" s="354"/>
      <c r="F18" s="355"/>
      <c r="G18" s="98"/>
      <c r="H18" s="352"/>
      <c r="I18" s="352"/>
      <c r="J18" s="352"/>
      <c r="K18" s="352"/>
      <c r="L18" s="352"/>
      <c r="M18" s="355"/>
      <c r="N18" s="394">
        <f t="shared" si="0"/>
        <v>0</v>
      </c>
      <c r="O18" s="395"/>
      <c r="P18" s="395"/>
      <c r="Q18" s="395"/>
      <c r="R18" s="185"/>
      <c r="S18" s="167"/>
      <c r="T18" s="168"/>
      <c r="U18" s="184"/>
      <c r="V18" s="170"/>
      <c r="W18" s="171"/>
      <c r="X18" s="168"/>
      <c r="Y18" s="168"/>
      <c r="Z18" s="173"/>
      <c r="AA18" s="179"/>
      <c r="AB18" s="175"/>
      <c r="AC18" s="182"/>
      <c r="AD18" s="177"/>
      <c r="AE18" s="177"/>
      <c r="AF18" s="177"/>
    </row>
    <row r="19" spans="1:32" ht="18.75" customHeight="1">
      <c r="A19" s="351"/>
      <c r="B19" s="352"/>
      <c r="C19" s="352"/>
      <c r="D19" s="353"/>
      <c r="E19" s="354"/>
      <c r="F19" s="355"/>
      <c r="G19" s="98"/>
      <c r="H19" s="352"/>
      <c r="I19" s="352"/>
      <c r="J19" s="352"/>
      <c r="K19" s="352"/>
      <c r="L19" s="352"/>
      <c r="M19" s="355"/>
      <c r="N19" s="394">
        <f t="shared" si="0"/>
        <v>0</v>
      </c>
      <c r="O19" s="395"/>
      <c r="P19" s="395"/>
      <c r="Q19" s="395"/>
      <c r="R19" s="185"/>
      <c r="S19" s="167"/>
      <c r="T19" s="168"/>
      <c r="U19" s="184"/>
      <c r="V19" s="170"/>
      <c r="W19" s="171"/>
      <c r="X19" s="168"/>
      <c r="Y19" s="168"/>
      <c r="Z19" s="173"/>
      <c r="AA19" s="179"/>
      <c r="AB19" s="175"/>
      <c r="AC19" s="182"/>
      <c r="AD19" s="177"/>
      <c r="AE19" s="177"/>
      <c r="AF19" s="177"/>
    </row>
    <row r="20" spans="1:32" ht="18.75" customHeight="1">
      <c r="A20" s="351"/>
      <c r="B20" s="352"/>
      <c r="C20" s="352"/>
      <c r="D20" s="353"/>
      <c r="E20" s="354"/>
      <c r="F20" s="355"/>
      <c r="G20" s="98"/>
      <c r="H20" s="352"/>
      <c r="I20" s="352"/>
      <c r="J20" s="352"/>
      <c r="K20" s="352"/>
      <c r="L20" s="352"/>
      <c r="M20" s="355"/>
      <c r="N20" s="394"/>
      <c r="O20" s="395"/>
      <c r="P20" s="395"/>
      <c r="Q20" s="395"/>
      <c r="R20" s="185"/>
      <c r="S20" s="167"/>
      <c r="T20" s="168"/>
      <c r="U20" s="184"/>
      <c r="V20" s="170"/>
      <c r="W20" s="171"/>
      <c r="X20" s="168"/>
      <c r="Y20" s="168"/>
      <c r="Z20" s="186"/>
      <c r="AA20" s="179"/>
      <c r="AB20" s="175"/>
      <c r="AC20" s="182"/>
      <c r="AD20" s="177"/>
      <c r="AE20" s="177"/>
      <c r="AF20" s="177"/>
    </row>
    <row r="21" spans="1:32" ht="18.75" customHeight="1" thickBot="1">
      <c r="A21" s="414"/>
      <c r="B21" s="402"/>
      <c r="C21" s="402"/>
      <c r="D21" s="415"/>
      <c r="E21" s="354"/>
      <c r="F21" s="355"/>
      <c r="G21" s="187"/>
      <c r="H21" s="402"/>
      <c r="I21" s="402"/>
      <c r="J21" s="402"/>
      <c r="K21" s="402"/>
      <c r="L21" s="402"/>
      <c r="M21" s="403"/>
      <c r="N21" s="394"/>
      <c r="O21" s="395"/>
      <c r="P21" s="395"/>
      <c r="Q21" s="395"/>
      <c r="R21" s="185"/>
      <c r="S21" s="167"/>
      <c r="T21" s="168"/>
      <c r="U21" s="184"/>
      <c r="V21" s="170"/>
      <c r="W21" s="171">
        <v>0</v>
      </c>
      <c r="X21" s="168"/>
      <c r="Y21" s="168"/>
      <c r="Z21" s="186"/>
      <c r="AA21" s="179"/>
      <c r="AB21" s="175"/>
      <c r="AC21" s="182">
        <f t="shared" si="3"/>
        <v>0</v>
      </c>
      <c r="AD21" s="177"/>
      <c r="AE21" s="177"/>
      <c r="AF21" s="177"/>
    </row>
    <row r="22" spans="1:32" ht="25.5" customHeight="1" thickBot="1">
      <c r="A22" s="188"/>
      <c r="B22" s="217"/>
      <c r="C22" s="217"/>
      <c r="D22" s="217"/>
      <c r="E22" s="217"/>
      <c r="F22" s="217"/>
      <c r="G22" s="217"/>
      <c r="H22" s="217"/>
      <c r="I22" s="217"/>
      <c r="J22" s="217"/>
      <c r="K22" s="218"/>
      <c r="L22" s="131"/>
      <c r="M22" s="131"/>
      <c r="N22" s="416" t="s">
        <v>47</v>
      </c>
      <c r="O22" s="417"/>
      <c r="P22" s="417"/>
      <c r="Q22" s="418"/>
      <c r="R22" s="419" t="s">
        <v>7</v>
      </c>
      <c r="S22" s="418"/>
      <c r="T22" s="418"/>
      <c r="U22" s="418"/>
      <c r="V22" s="418"/>
      <c r="W22" s="418"/>
      <c r="X22" s="418"/>
      <c r="Y22" s="418"/>
      <c r="Z22" s="418"/>
      <c r="AA22" s="418"/>
      <c r="AB22" s="418"/>
      <c r="AC22" s="122">
        <f>ROUNDUP(SUM(AC6:AC21),5)</f>
        <v>0</v>
      </c>
      <c r="AD22" s="177"/>
      <c r="AE22" s="177"/>
      <c r="AF22" s="177"/>
    </row>
    <row r="23" spans="1:32" ht="20.25" customHeight="1">
      <c r="A23" s="398" t="s">
        <v>45</v>
      </c>
      <c r="B23" s="399"/>
      <c r="C23" s="399"/>
      <c r="D23" s="399"/>
      <c r="E23" s="399"/>
      <c r="F23" s="399"/>
      <c r="G23" s="399"/>
      <c r="H23" s="399"/>
      <c r="I23" s="399"/>
      <c r="J23" s="399"/>
      <c r="K23" s="400"/>
      <c r="L23" s="189"/>
      <c r="M23" s="189"/>
      <c r="N23" s="411"/>
      <c r="O23" s="412"/>
      <c r="P23" s="412"/>
      <c r="Q23" s="412"/>
      <c r="R23" s="190"/>
      <c r="S23" s="190"/>
      <c r="T23" s="190"/>
      <c r="U23" s="190"/>
      <c r="V23" s="190"/>
      <c r="W23" s="112" t="s">
        <v>9</v>
      </c>
      <c r="X23" s="112"/>
      <c r="Y23" s="112"/>
      <c r="Z23" s="112"/>
      <c r="AA23" s="112"/>
      <c r="AB23" s="112"/>
      <c r="AC23" s="125">
        <f>ROUND(AC22*10/100,5)</f>
        <v>0</v>
      </c>
      <c r="AD23" s="177"/>
      <c r="AE23" s="177"/>
      <c r="AF23" s="177"/>
    </row>
    <row r="24" spans="1:32" ht="22.5" customHeight="1" thickBot="1">
      <c r="A24" s="329" t="s">
        <v>42</v>
      </c>
      <c r="B24" s="404"/>
      <c r="C24" s="404"/>
      <c r="D24" s="404"/>
      <c r="E24" s="404"/>
      <c r="F24" s="219"/>
      <c r="G24" s="331" t="s">
        <v>46</v>
      </c>
      <c r="H24" s="331"/>
      <c r="I24" s="331" t="s">
        <v>582</v>
      </c>
      <c r="J24" s="404"/>
      <c r="K24" s="405"/>
      <c r="L24" s="219"/>
      <c r="M24" s="219"/>
      <c r="N24" s="145"/>
      <c r="O24" s="191"/>
      <c r="P24" s="410"/>
      <c r="Q24" s="410"/>
      <c r="R24" s="192"/>
      <c r="S24" s="192"/>
      <c r="T24" s="192"/>
      <c r="U24" s="192"/>
      <c r="V24" s="192"/>
      <c r="W24" s="93" t="s">
        <v>6</v>
      </c>
      <c r="X24" s="93"/>
      <c r="Y24" s="93"/>
      <c r="Z24" s="93"/>
      <c r="AA24" s="93"/>
      <c r="AB24" s="93"/>
      <c r="AC24" s="130">
        <f>AC22+AC23</f>
        <v>0</v>
      </c>
      <c r="AD24" s="177"/>
      <c r="AE24" s="177"/>
      <c r="AF24" s="177"/>
    </row>
    <row r="25" spans="18:32" ht="7.5" customHeight="1" thickBot="1">
      <c r="R25" s="319"/>
      <c r="S25" s="319"/>
      <c r="T25" s="214"/>
      <c r="U25" s="214"/>
      <c r="V25" s="214"/>
      <c r="W25" s="214"/>
      <c r="X25" s="214"/>
      <c r="Y25" s="214"/>
      <c r="Z25" s="214"/>
      <c r="AA25" s="88"/>
      <c r="AB25" s="88"/>
      <c r="AC25" s="88"/>
      <c r="AD25" s="151"/>
      <c r="AE25" s="151"/>
      <c r="AF25" s="151"/>
    </row>
    <row r="26" spans="1:32" ht="20.25" customHeight="1">
      <c r="A26" s="213" t="s">
        <v>35</v>
      </c>
      <c r="B26" s="313" t="s">
        <v>36</v>
      </c>
      <c r="C26" s="313"/>
      <c r="D26" s="65" t="s">
        <v>37</v>
      </c>
      <c r="E26" s="65" t="s">
        <v>38</v>
      </c>
      <c r="F26" s="65" t="s">
        <v>39</v>
      </c>
      <c r="G26" s="313" t="s">
        <v>40</v>
      </c>
      <c r="H26" s="313"/>
      <c r="I26" s="313" t="s">
        <v>41</v>
      </c>
      <c r="J26" s="313"/>
      <c r="K26" s="313" t="s">
        <v>52</v>
      </c>
      <c r="L26" s="313"/>
      <c r="M26" s="213" t="s">
        <v>125</v>
      </c>
      <c r="N26" s="413" t="s">
        <v>5</v>
      </c>
      <c r="O26" s="322"/>
      <c r="P26" s="322"/>
      <c r="Q26" s="131"/>
      <c r="R26" s="322"/>
      <c r="S26" s="323"/>
      <c r="T26" s="215"/>
      <c r="U26" s="215"/>
      <c r="V26" s="215"/>
      <c r="W26" s="311" t="s">
        <v>122</v>
      </c>
      <c r="X26" s="312"/>
      <c r="Y26" s="312"/>
      <c r="Z26" s="312"/>
      <c r="AA26" s="312"/>
      <c r="AB26" s="312"/>
      <c r="AC26" s="230">
        <f>AC24/X2</f>
        <v>0</v>
      </c>
      <c r="AD26" s="193"/>
      <c r="AE26" s="193"/>
      <c r="AF26" s="193"/>
    </row>
    <row r="27" spans="1:32" ht="37.5" customHeight="1">
      <c r="A27" s="213" t="s">
        <v>583</v>
      </c>
      <c r="B27" s="313" t="s">
        <v>584</v>
      </c>
      <c r="C27" s="313"/>
      <c r="D27" s="65" t="s">
        <v>219</v>
      </c>
      <c r="E27" s="65" t="s">
        <v>71</v>
      </c>
      <c r="F27" s="65" t="s">
        <v>521</v>
      </c>
      <c r="G27" s="313" t="s">
        <v>585</v>
      </c>
      <c r="H27" s="313"/>
      <c r="I27" s="313" t="s">
        <v>586</v>
      </c>
      <c r="J27" s="313"/>
      <c r="K27" s="313" t="s">
        <v>60</v>
      </c>
      <c r="L27" s="313"/>
      <c r="M27" s="148">
        <f ca="1">NOW()</f>
        <v>41121.30702407407</v>
      </c>
      <c r="N27" s="245" t="s">
        <v>19</v>
      </c>
      <c r="O27" s="238" t="s">
        <v>20</v>
      </c>
      <c r="P27" s="239" t="s">
        <v>21</v>
      </c>
      <c r="Q27" s="240" t="s">
        <v>22</v>
      </c>
      <c r="R27" s="441" t="s">
        <v>8</v>
      </c>
      <c r="S27" s="442"/>
      <c r="T27" s="137"/>
      <c r="U27" s="137"/>
      <c r="V27" s="137"/>
      <c r="W27" s="248"/>
      <c r="X27" s="221" t="s">
        <v>123</v>
      </c>
      <c r="Y27" s="138"/>
      <c r="Z27" s="138"/>
      <c r="AA27" s="138" t="s">
        <v>23</v>
      </c>
      <c r="AB27" s="443" t="s">
        <v>24</v>
      </c>
      <c r="AC27" s="444"/>
      <c r="AD27" s="193"/>
      <c r="AE27" s="193"/>
      <c r="AF27" s="193"/>
    </row>
    <row r="28" spans="14:29" ht="19.5" customHeight="1" thickBot="1">
      <c r="N28" s="139">
        <f>X2</f>
        <v>100</v>
      </c>
      <c r="O28" s="140"/>
      <c r="P28" s="141">
        <f>AC24</f>
        <v>0</v>
      </c>
      <c r="Q28" s="142">
        <v>0</v>
      </c>
      <c r="R28" s="307">
        <f>P28+Q28</f>
        <v>0</v>
      </c>
      <c r="S28" s="308"/>
      <c r="T28" s="143"/>
      <c r="U28" s="144"/>
      <c r="V28" s="144"/>
      <c r="W28" s="145"/>
      <c r="X28" s="194" t="e">
        <f>AC26/AA28</f>
        <v>#DIV/0!</v>
      </c>
      <c r="Y28" s="146"/>
      <c r="Z28" s="146"/>
      <c r="AA28" s="147"/>
      <c r="AB28" s="309">
        <f ca="1">NOW()</f>
        <v>41121.30702407407</v>
      </c>
      <c r="AC28" s="310"/>
    </row>
  </sheetData>
  <sheetProtection/>
  <mergeCells count="101">
    <mergeCell ref="A1:K1"/>
    <mergeCell ref="N1:AC1"/>
    <mergeCell ref="A2:B2"/>
    <mergeCell ref="C2:G2"/>
    <mergeCell ref="N2:O2"/>
    <mergeCell ref="P2:T2"/>
    <mergeCell ref="B3:G4"/>
    <mergeCell ref="P3:V4"/>
    <mergeCell ref="A5:D5"/>
    <mergeCell ref="E5:F5"/>
    <mergeCell ref="G5:M5"/>
    <mergeCell ref="N5:Q5"/>
    <mergeCell ref="X5:Y5"/>
    <mergeCell ref="A6:D6"/>
    <mergeCell ref="E6:F6"/>
    <mergeCell ref="H6:M6"/>
    <mergeCell ref="N6:Q6"/>
    <mergeCell ref="A7:D7"/>
    <mergeCell ref="E7:F7"/>
    <mergeCell ref="H7:M7"/>
    <mergeCell ref="N7:Q7"/>
    <mergeCell ref="A8:D8"/>
    <mergeCell ref="E8:F8"/>
    <mergeCell ref="H8:M8"/>
    <mergeCell ref="N8:Q8"/>
    <mergeCell ref="A9:D9"/>
    <mergeCell ref="E9:F9"/>
    <mergeCell ref="H9:M9"/>
    <mergeCell ref="N9:Q9"/>
    <mergeCell ref="A10:D10"/>
    <mergeCell ref="E10:F10"/>
    <mergeCell ref="H10:M10"/>
    <mergeCell ref="N10:Q10"/>
    <mergeCell ref="A11:D11"/>
    <mergeCell ref="E11:F11"/>
    <mergeCell ref="H11:M11"/>
    <mergeCell ref="N11:Q11"/>
    <mergeCell ref="A12:D12"/>
    <mergeCell ref="E12:F12"/>
    <mergeCell ref="H12:M12"/>
    <mergeCell ref="N12:Q12"/>
    <mergeCell ref="A13:D13"/>
    <mergeCell ref="E13:F13"/>
    <mergeCell ref="H13:M13"/>
    <mergeCell ref="N13:Q13"/>
    <mergeCell ref="A14:D14"/>
    <mergeCell ref="E14:F14"/>
    <mergeCell ref="H14:M14"/>
    <mergeCell ref="N14:Q14"/>
    <mergeCell ref="A15:D15"/>
    <mergeCell ref="E15:F15"/>
    <mergeCell ref="H15:M15"/>
    <mergeCell ref="N15:Q15"/>
    <mergeCell ref="A16:D16"/>
    <mergeCell ref="E16:F16"/>
    <mergeCell ref="H16:M16"/>
    <mergeCell ref="N16:Q16"/>
    <mergeCell ref="A17:D17"/>
    <mergeCell ref="E17:F17"/>
    <mergeCell ref="H17:M17"/>
    <mergeCell ref="N17:Q17"/>
    <mergeCell ref="A18:D18"/>
    <mergeCell ref="E18:F18"/>
    <mergeCell ref="H18:M18"/>
    <mergeCell ref="N18:Q18"/>
    <mergeCell ref="A19:D19"/>
    <mergeCell ref="E19:F19"/>
    <mergeCell ref="H19:M19"/>
    <mergeCell ref="N19:Q19"/>
    <mergeCell ref="A20:D20"/>
    <mergeCell ref="E20:F20"/>
    <mergeCell ref="H20:M20"/>
    <mergeCell ref="N20:Q20"/>
    <mergeCell ref="A21:D21"/>
    <mergeCell ref="E21:F21"/>
    <mergeCell ref="H21:M21"/>
    <mergeCell ref="N21:Q21"/>
    <mergeCell ref="N22:Q22"/>
    <mergeCell ref="R22:AB22"/>
    <mergeCell ref="A23:K23"/>
    <mergeCell ref="N23:Q23"/>
    <mergeCell ref="A24:E24"/>
    <mergeCell ref="G24:H24"/>
    <mergeCell ref="I24:K24"/>
    <mergeCell ref="P24:Q24"/>
    <mergeCell ref="R25:S25"/>
    <mergeCell ref="B26:C26"/>
    <mergeCell ref="G26:H26"/>
    <mergeCell ref="I26:J26"/>
    <mergeCell ref="K26:L26"/>
    <mergeCell ref="N26:P26"/>
    <mergeCell ref="R26:S26"/>
    <mergeCell ref="R28:S28"/>
    <mergeCell ref="AB28:AC28"/>
    <mergeCell ref="W26:AB26"/>
    <mergeCell ref="B27:C27"/>
    <mergeCell ref="G27:H27"/>
    <mergeCell ref="I27:J27"/>
    <mergeCell ref="K27:L27"/>
    <mergeCell ref="R27:S27"/>
    <mergeCell ref="AB27:AC27"/>
  </mergeCells>
  <hyperlinks>
    <hyperlink ref="M1" location="LIST!A1" display="BACK TO MENU LIST"/>
  </hyperlinks>
  <printOptions/>
  <pageMargins left="0.7" right="0.45" top="0.75" bottom="0.5" header="0.3" footer="0.3"/>
  <pageSetup horizontalDpi="600" verticalDpi="600" orientation="landscape" scale="85" r:id="rId1"/>
  <colBreaks count="1" manualBreakCount="1">
    <brk id="13" max="65535" man="1"/>
  </colBreaks>
</worksheet>
</file>

<file path=xl/worksheets/sheet24.xml><?xml version="1.0" encoding="utf-8"?>
<worksheet xmlns="http://schemas.openxmlformats.org/spreadsheetml/2006/main" xmlns:r="http://schemas.openxmlformats.org/officeDocument/2006/relationships">
  <dimension ref="A1:AH27"/>
  <sheetViews>
    <sheetView zoomScalePageLayoutView="0" workbookViewId="0" topLeftCell="J6">
      <selection activeCell="J35" sqref="J35"/>
    </sheetView>
  </sheetViews>
  <sheetFormatPr defaultColWidth="9.140625" defaultRowHeight="12.75"/>
  <cols>
    <col min="1" max="1" width="9.8515625" style="87" customWidth="1"/>
    <col min="2" max="3" width="9.140625" style="87" customWidth="1"/>
    <col min="4" max="4" width="9.8515625" style="87" customWidth="1"/>
    <col min="5" max="5" width="9.140625" style="87" customWidth="1"/>
    <col min="6" max="6" width="14.421875" style="87" customWidth="1"/>
    <col min="7" max="7" width="4.8515625" style="87" customWidth="1"/>
    <col min="8" max="8" width="8.57421875" style="87" customWidth="1"/>
    <col min="9" max="9" width="9.8515625" style="87" customWidth="1"/>
    <col min="10" max="10" width="8.57421875" style="87" customWidth="1"/>
    <col min="11" max="12" width="13.7109375" style="87" customWidth="1"/>
    <col min="13" max="13" width="28.8515625" style="87" customWidth="1"/>
    <col min="14" max="16" width="9.140625" style="87" customWidth="1"/>
    <col min="17" max="17" width="6.140625" style="87" customWidth="1"/>
    <col min="18" max="18" width="8.57421875" style="87" customWidth="1"/>
    <col min="19" max="19" width="7.7109375" style="87" customWidth="1"/>
    <col min="20" max="20" width="10.421875" style="87" customWidth="1"/>
    <col min="21" max="22" width="8.8515625" style="87" customWidth="1"/>
    <col min="23" max="23" width="9.8515625" style="87" customWidth="1"/>
    <col min="24" max="24" width="12.28125" style="87" customWidth="1"/>
    <col min="25" max="25" width="4.00390625" style="87" customWidth="1"/>
    <col min="26" max="26" width="10.28125" style="87" customWidth="1"/>
    <col min="27" max="27" width="8.140625" style="87" customWidth="1"/>
    <col min="28" max="28" width="8.57421875" style="87" customWidth="1"/>
    <col min="29" max="29" width="11.57421875" style="87" customWidth="1"/>
    <col min="30" max="32" width="9.00390625" style="87" customWidth="1"/>
    <col min="33" max="16384" width="9.140625" style="87" customWidth="1"/>
  </cols>
  <sheetData>
    <row r="1" spans="1:34" ht="21">
      <c r="A1" s="428" t="s">
        <v>43</v>
      </c>
      <c r="B1" s="428"/>
      <c r="C1" s="428"/>
      <c r="D1" s="428"/>
      <c r="E1" s="428"/>
      <c r="F1" s="428"/>
      <c r="G1" s="428"/>
      <c r="H1" s="428"/>
      <c r="I1" s="428"/>
      <c r="J1" s="428"/>
      <c r="K1" s="428"/>
      <c r="L1" s="224"/>
      <c r="M1" s="251" t="s">
        <v>629</v>
      </c>
      <c r="N1" s="387" t="s">
        <v>56</v>
      </c>
      <c r="O1" s="388"/>
      <c r="P1" s="388"/>
      <c r="Q1" s="388"/>
      <c r="R1" s="388"/>
      <c r="S1" s="388"/>
      <c r="T1" s="388"/>
      <c r="U1" s="388"/>
      <c r="V1" s="388"/>
      <c r="W1" s="388"/>
      <c r="X1" s="388"/>
      <c r="Y1" s="388"/>
      <c r="Z1" s="388"/>
      <c r="AA1" s="388"/>
      <c r="AB1" s="388"/>
      <c r="AC1" s="388"/>
      <c r="AD1" s="214"/>
      <c r="AE1" s="214"/>
      <c r="AF1" s="214"/>
      <c r="AG1" s="151"/>
      <c r="AH1" s="151"/>
    </row>
    <row r="2" spans="1:34" ht="47.25" customHeight="1" thickBot="1">
      <c r="A2" s="370" t="s">
        <v>44</v>
      </c>
      <c r="B2" s="370"/>
      <c r="C2" s="389" t="s">
        <v>587</v>
      </c>
      <c r="D2" s="389"/>
      <c r="E2" s="389"/>
      <c r="F2" s="389"/>
      <c r="G2" s="389"/>
      <c r="H2" s="88" t="s">
        <v>55</v>
      </c>
      <c r="I2" s="89">
        <v>100</v>
      </c>
      <c r="J2" s="88" t="s">
        <v>48</v>
      </c>
      <c r="K2" s="152">
        <v>1</v>
      </c>
      <c r="L2" s="153" t="s">
        <v>156</v>
      </c>
      <c r="M2" s="91"/>
      <c r="N2" s="430" t="s">
        <v>17</v>
      </c>
      <c r="O2" s="430"/>
      <c r="P2" s="391" t="str">
        <f>C2</f>
        <v>Red Beans with Rice</v>
      </c>
      <c r="Q2" s="391"/>
      <c r="R2" s="391"/>
      <c r="S2" s="391"/>
      <c r="T2" s="392"/>
      <c r="U2" s="149"/>
      <c r="V2" s="149"/>
      <c r="W2" s="88" t="s">
        <v>55</v>
      </c>
      <c r="X2" s="93">
        <f>I2</f>
        <v>100</v>
      </c>
      <c r="Y2" s="112"/>
      <c r="Z2" s="94" t="s">
        <v>53</v>
      </c>
      <c r="AA2" s="95">
        <f>K2</f>
        <v>1</v>
      </c>
      <c r="AB2" s="159" t="s">
        <v>156</v>
      </c>
      <c r="AC2" s="155"/>
      <c r="AD2" s="156"/>
      <c r="AE2" s="156"/>
      <c r="AF2" s="156"/>
      <c r="AG2" s="155"/>
      <c r="AH2" s="155"/>
    </row>
    <row r="3" spans="1:34" ht="19.5" customHeight="1">
      <c r="A3" s="216"/>
      <c r="B3" s="370"/>
      <c r="C3" s="423"/>
      <c r="D3" s="423"/>
      <c r="E3" s="423"/>
      <c r="F3" s="423"/>
      <c r="G3" s="423"/>
      <c r="H3" s="157"/>
      <c r="I3" s="214"/>
      <c r="J3" s="88"/>
      <c r="K3" s="95"/>
      <c r="L3" s="158"/>
      <c r="M3" s="92"/>
      <c r="N3" s="88"/>
      <c r="O3" s="88"/>
      <c r="P3" s="422">
        <f>C3</f>
        <v>0</v>
      </c>
      <c r="Q3" s="423"/>
      <c r="R3" s="423"/>
      <c r="S3" s="423"/>
      <c r="T3" s="423"/>
      <c r="U3" s="423"/>
      <c r="V3" s="423"/>
      <c r="W3" s="88"/>
      <c r="X3" s="112">
        <f>I3</f>
        <v>0</v>
      </c>
      <c r="Y3" s="112"/>
      <c r="Z3" s="94"/>
      <c r="AA3" s="95"/>
      <c r="AB3" s="159"/>
      <c r="AC3" s="155"/>
      <c r="AD3" s="156"/>
      <c r="AE3" s="156"/>
      <c r="AF3" s="156"/>
      <c r="AG3" s="155"/>
      <c r="AH3" s="155"/>
    </row>
    <row r="4" spans="2:34" ht="15" customHeight="1" thickBot="1">
      <c r="B4" s="410"/>
      <c r="C4" s="410"/>
      <c r="D4" s="410"/>
      <c r="E4" s="410"/>
      <c r="F4" s="410"/>
      <c r="G4" s="410"/>
      <c r="H4" s="160"/>
      <c r="I4" s="160"/>
      <c r="N4" s="161"/>
      <c r="O4" s="161"/>
      <c r="P4" s="410"/>
      <c r="Q4" s="410"/>
      <c r="R4" s="410"/>
      <c r="S4" s="410"/>
      <c r="T4" s="410"/>
      <c r="U4" s="410"/>
      <c r="V4" s="410"/>
      <c r="W4" s="214"/>
      <c r="X4" s="155"/>
      <c r="Y4" s="155"/>
      <c r="Z4" s="155"/>
      <c r="AA4" s="155"/>
      <c r="AB4" s="155"/>
      <c r="AC4" s="155"/>
      <c r="AD4" s="162"/>
      <c r="AE4" s="162"/>
      <c r="AF4" s="162"/>
      <c r="AG4" s="155"/>
      <c r="AH4" s="155"/>
    </row>
    <row r="5" spans="1:32" ht="45.75" customHeight="1" thickBot="1">
      <c r="A5" s="381" t="s">
        <v>1</v>
      </c>
      <c r="B5" s="396"/>
      <c r="C5" s="396"/>
      <c r="D5" s="397"/>
      <c r="E5" s="420" t="s">
        <v>54</v>
      </c>
      <c r="F5" s="421"/>
      <c r="G5" s="420" t="s">
        <v>32</v>
      </c>
      <c r="H5" s="427"/>
      <c r="I5" s="427"/>
      <c r="J5" s="427"/>
      <c r="K5" s="427"/>
      <c r="L5" s="427"/>
      <c r="M5" s="421"/>
      <c r="N5" s="425" t="s">
        <v>1</v>
      </c>
      <c r="O5" s="426"/>
      <c r="P5" s="426"/>
      <c r="Q5" s="426"/>
      <c r="R5" s="163" t="s">
        <v>31</v>
      </c>
      <c r="S5" s="223" t="s">
        <v>2</v>
      </c>
      <c r="T5" s="164" t="s">
        <v>51</v>
      </c>
      <c r="U5" s="163" t="s">
        <v>30</v>
      </c>
      <c r="V5" s="163" t="s">
        <v>49</v>
      </c>
      <c r="W5" s="163" t="s">
        <v>58</v>
      </c>
      <c r="X5" s="362" t="s">
        <v>79</v>
      </c>
      <c r="Y5" s="362"/>
      <c r="Z5" s="163" t="s">
        <v>50</v>
      </c>
      <c r="AA5" s="164" t="s">
        <v>13</v>
      </c>
      <c r="AB5" s="164" t="s">
        <v>129</v>
      </c>
      <c r="AC5" s="165" t="s">
        <v>130</v>
      </c>
      <c r="AD5" s="214"/>
      <c r="AE5" s="214"/>
      <c r="AF5" s="214"/>
    </row>
    <row r="6" spans="1:32" ht="18.75" customHeight="1">
      <c r="A6" s="363" t="s">
        <v>458</v>
      </c>
      <c r="B6" s="364"/>
      <c r="C6" s="364"/>
      <c r="D6" s="365"/>
      <c r="E6" s="366" t="s">
        <v>588</v>
      </c>
      <c r="F6" s="367"/>
      <c r="G6" s="98">
        <v>1</v>
      </c>
      <c r="H6" s="364" t="s">
        <v>589</v>
      </c>
      <c r="I6" s="364"/>
      <c r="J6" s="364"/>
      <c r="K6" s="364"/>
      <c r="L6" s="364"/>
      <c r="M6" s="367"/>
      <c r="N6" s="394" t="str">
        <f aca="true" t="shared" si="0" ref="N6:N18">A6</f>
        <v>Rice, Long Grain</v>
      </c>
      <c r="O6" s="395"/>
      <c r="P6" s="395"/>
      <c r="Q6" s="395"/>
      <c r="R6" s="166">
        <v>0.14</v>
      </c>
      <c r="S6" s="167" t="s">
        <v>91</v>
      </c>
      <c r="T6" s="168">
        <f>R6*X2</f>
        <v>14.000000000000002</v>
      </c>
      <c r="U6" s="184">
        <f>(X2*R6)/AA6</f>
        <v>14.000000000000002</v>
      </c>
      <c r="V6" s="170" t="s">
        <v>91</v>
      </c>
      <c r="W6" s="171">
        <v>0</v>
      </c>
      <c r="X6" s="228">
        <f aca="true" t="shared" si="1" ref="X6:X13">U6/1</f>
        <v>14.000000000000002</v>
      </c>
      <c r="Y6" s="228"/>
      <c r="Z6" s="173">
        <f>W6*X6</f>
        <v>0</v>
      </c>
      <c r="AA6" s="174">
        <v>1</v>
      </c>
      <c r="AB6" s="175">
        <f>Z6/X2</f>
        <v>0</v>
      </c>
      <c r="AC6" s="176">
        <f>U6*AB6</f>
        <v>0</v>
      </c>
      <c r="AD6" s="177"/>
      <c r="AE6" s="177"/>
      <c r="AF6" s="177"/>
    </row>
    <row r="7" spans="1:32" ht="18.75" customHeight="1">
      <c r="A7" s="351" t="s">
        <v>489</v>
      </c>
      <c r="B7" s="352"/>
      <c r="C7" s="352"/>
      <c r="D7" s="353"/>
      <c r="E7" s="356" t="s">
        <v>590</v>
      </c>
      <c r="F7" s="355"/>
      <c r="G7" s="98">
        <v>2</v>
      </c>
      <c r="H7" s="352" t="s">
        <v>591</v>
      </c>
      <c r="I7" s="352"/>
      <c r="J7" s="352"/>
      <c r="K7" s="352"/>
      <c r="L7" s="352"/>
      <c r="M7" s="355"/>
      <c r="N7" s="394" t="str">
        <f t="shared" si="0"/>
        <v>Water, Cold</v>
      </c>
      <c r="O7" s="395"/>
      <c r="P7" s="395"/>
      <c r="Q7" s="395"/>
      <c r="R7" s="178">
        <v>0.0725</v>
      </c>
      <c r="S7" s="167" t="s">
        <v>209</v>
      </c>
      <c r="T7" s="181">
        <f>X2*R7</f>
        <v>7.249999999999999</v>
      </c>
      <c r="U7" s="180">
        <f>(X2*R7)/AA7</f>
        <v>7.249999999999999</v>
      </c>
      <c r="V7" s="170" t="s">
        <v>209</v>
      </c>
      <c r="W7" s="171">
        <v>0</v>
      </c>
      <c r="X7" s="181">
        <f t="shared" si="1"/>
        <v>7.249999999999999</v>
      </c>
      <c r="Y7" s="181"/>
      <c r="Z7" s="173">
        <f aca="true" t="shared" si="2" ref="Z7:Z16">W7*X7</f>
        <v>0</v>
      </c>
      <c r="AA7" s="179">
        <v>1</v>
      </c>
      <c r="AB7" s="175">
        <f>Z7/X2</f>
        <v>0</v>
      </c>
      <c r="AC7" s="176">
        <f aca="true" t="shared" si="3" ref="AC7:AC20">ROUND(U7*AB7,5)</f>
        <v>0</v>
      </c>
      <c r="AD7" s="177"/>
      <c r="AE7" s="177"/>
      <c r="AF7" s="177"/>
    </row>
    <row r="8" spans="1:32" ht="18.75" customHeight="1">
      <c r="A8" s="351" t="s">
        <v>461</v>
      </c>
      <c r="B8" s="352"/>
      <c r="C8" s="352"/>
      <c r="D8" s="353"/>
      <c r="E8" s="354" t="s">
        <v>170</v>
      </c>
      <c r="F8" s="355"/>
      <c r="G8" s="98"/>
      <c r="H8" s="352" t="s">
        <v>592</v>
      </c>
      <c r="I8" s="352"/>
      <c r="J8" s="352"/>
      <c r="K8" s="352"/>
      <c r="L8" s="352"/>
      <c r="M8" s="355"/>
      <c r="N8" s="394" t="str">
        <f t="shared" si="0"/>
        <v>Oil, Vegetable</v>
      </c>
      <c r="O8" s="395"/>
      <c r="P8" s="395"/>
      <c r="Q8" s="395"/>
      <c r="R8" s="178">
        <v>0.02</v>
      </c>
      <c r="S8" s="167" t="s">
        <v>103</v>
      </c>
      <c r="T8" s="168">
        <f>X2*R8</f>
        <v>2</v>
      </c>
      <c r="U8" s="180">
        <f>(X2*R8)/AA8</f>
        <v>2</v>
      </c>
      <c r="V8" s="170" t="s">
        <v>103</v>
      </c>
      <c r="W8" s="171">
        <v>0</v>
      </c>
      <c r="X8" s="181">
        <f t="shared" si="1"/>
        <v>2</v>
      </c>
      <c r="Y8" s="181"/>
      <c r="Z8" s="173">
        <f t="shared" si="2"/>
        <v>0</v>
      </c>
      <c r="AA8" s="179">
        <v>1</v>
      </c>
      <c r="AB8" s="175">
        <f>Z8/X2</f>
        <v>0</v>
      </c>
      <c r="AC8" s="182">
        <f t="shared" si="3"/>
        <v>0</v>
      </c>
      <c r="AD8" s="177"/>
      <c r="AE8" s="177"/>
      <c r="AF8" s="177"/>
    </row>
    <row r="9" spans="1:32" ht="18.75" customHeight="1">
      <c r="A9" s="351" t="s">
        <v>106</v>
      </c>
      <c r="B9" s="352"/>
      <c r="C9" s="352"/>
      <c r="D9" s="353"/>
      <c r="E9" s="356" t="s">
        <v>170</v>
      </c>
      <c r="F9" s="355"/>
      <c r="G9" s="98">
        <v>3</v>
      </c>
      <c r="H9" s="352" t="s">
        <v>593</v>
      </c>
      <c r="I9" s="352"/>
      <c r="J9" s="352"/>
      <c r="K9" s="352"/>
      <c r="L9" s="352"/>
      <c r="M9" s="355"/>
      <c r="N9" s="394" t="str">
        <f t="shared" si="0"/>
        <v>Salt</v>
      </c>
      <c r="O9" s="395"/>
      <c r="P9" s="395"/>
      <c r="Q9" s="395"/>
      <c r="R9" s="178">
        <v>0.02</v>
      </c>
      <c r="S9" s="167" t="s">
        <v>103</v>
      </c>
      <c r="T9" s="168">
        <f>X2*R9</f>
        <v>2</v>
      </c>
      <c r="U9" s="180">
        <f>(X2*R9)/AA9</f>
        <v>2</v>
      </c>
      <c r="V9" s="170" t="s">
        <v>103</v>
      </c>
      <c r="W9" s="171">
        <v>0</v>
      </c>
      <c r="X9" s="168">
        <f t="shared" si="1"/>
        <v>2</v>
      </c>
      <c r="Y9" s="168"/>
      <c r="Z9" s="173">
        <f t="shared" si="2"/>
        <v>0</v>
      </c>
      <c r="AA9" s="179">
        <v>1</v>
      </c>
      <c r="AB9" s="175">
        <f>Z9/X2</f>
        <v>0</v>
      </c>
      <c r="AC9" s="182">
        <f t="shared" si="3"/>
        <v>0</v>
      </c>
      <c r="AD9" s="177"/>
      <c r="AE9" s="177"/>
      <c r="AF9" s="177"/>
    </row>
    <row r="10" spans="1:32" ht="18.75" customHeight="1">
      <c r="A10" s="351" t="s">
        <v>594</v>
      </c>
      <c r="B10" s="352"/>
      <c r="C10" s="352"/>
      <c r="D10" s="353"/>
      <c r="E10" s="356" t="s">
        <v>595</v>
      </c>
      <c r="F10" s="355"/>
      <c r="G10" s="98">
        <v>4</v>
      </c>
      <c r="H10" s="352" t="s">
        <v>596</v>
      </c>
      <c r="I10" s="352"/>
      <c r="J10" s="352"/>
      <c r="K10" s="352"/>
      <c r="L10" s="352"/>
      <c r="M10" s="355"/>
      <c r="N10" s="394" t="str">
        <f t="shared" si="0"/>
        <v>Bacon, Sliced, Raw</v>
      </c>
      <c r="O10" s="395"/>
      <c r="P10" s="395"/>
      <c r="Q10" s="395"/>
      <c r="R10" s="183">
        <v>0.03</v>
      </c>
      <c r="S10" s="167" t="s">
        <v>61</v>
      </c>
      <c r="T10" s="168">
        <f>X2*R10</f>
        <v>3</v>
      </c>
      <c r="U10" s="180">
        <f>(X2*R10)/AA10</f>
        <v>3</v>
      </c>
      <c r="V10" s="170" t="s">
        <v>61</v>
      </c>
      <c r="W10" s="171">
        <v>0</v>
      </c>
      <c r="X10" s="181">
        <f t="shared" si="1"/>
        <v>3</v>
      </c>
      <c r="Y10" s="181"/>
      <c r="Z10" s="173">
        <f t="shared" si="2"/>
        <v>0</v>
      </c>
      <c r="AA10" s="179">
        <v>1</v>
      </c>
      <c r="AB10" s="175">
        <f>Z10/X2</f>
        <v>0</v>
      </c>
      <c r="AC10" s="182">
        <f t="shared" si="3"/>
        <v>0</v>
      </c>
      <c r="AD10" s="177"/>
      <c r="AE10" s="177"/>
      <c r="AF10" s="177"/>
    </row>
    <row r="11" spans="1:32" ht="18.75" customHeight="1">
      <c r="A11" s="351" t="s">
        <v>463</v>
      </c>
      <c r="B11" s="359"/>
      <c r="C11" s="359"/>
      <c r="D11" s="355"/>
      <c r="E11" s="356" t="s">
        <v>597</v>
      </c>
      <c r="F11" s="355"/>
      <c r="G11" s="98">
        <v>5</v>
      </c>
      <c r="H11" s="352" t="s">
        <v>598</v>
      </c>
      <c r="I11" s="352"/>
      <c r="J11" s="352"/>
      <c r="K11" s="352"/>
      <c r="L11" s="352"/>
      <c r="M11" s="355"/>
      <c r="N11" s="393" t="str">
        <f t="shared" si="0"/>
        <v>Onions, Yellow, Fresh, Chopped</v>
      </c>
      <c r="O11" s="359"/>
      <c r="P11" s="359"/>
      <c r="Q11" s="359"/>
      <c r="R11" s="178">
        <v>0.06</v>
      </c>
      <c r="S11" s="167" t="s">
        <v>91</v>
      </c>
      <c r="T11" s="168">
        <f>X2*R11</f>
        <v>6</v>
      </c>
      <c r="U11" s="184">
        <f>(X2*R11)/AA11</f>
        <v>6.666666666666666</v>
      </c>
      <c r="V11" s="170" t="s">
        <v>91</v>
      </c>
      <c r="W11" s="171">
        <v>0</v>
      </c>
      <c r="X11" s="181">
        <f t="shared" si="1"/>
        <v>6.666666666666666</v>
      </c>
      <c r="Y11" s="181"/>
      <c r="Z11" s="173">
        <f t="shared" si="2"/>
        <v>0</v>
      </c>
      <c r="AA11" s="179">
        <v>0.9</v>
      </c>
      <c r="AB11" s="175">
        <f>Z11/X2</f>
        <v>0</v>
      </c>
      <c r="AC11" s="176">
        <f t="shared" si="3"/>
        <v>0</v>
      </c>
      <c r="AD11" s="177"/>
      <c r="AE11" s="177"/>
      <c r="AF11" s="177"/>
    </row>
    <row r="12" spans="1:32" ht="32.25" customHeight="1">
      <c r="A12" s="351" t="s">
        <v>599</v>
      </c>
      <c r="B12" s="352"/>
      <c r="C12" s="352"/>
      <c r="D12" s="353"/>
      <c r="E12" s="356" t="s">
        <v>199</v>
      </c>
      <c r="F12" s="355"/>
      <c r="G12" s="98"/>
      <c r="H12" s="352" t="s">
        <v>600</v>
      </c>
      <c r="I12" s="352"/>
      <c r="J12" s="352"/>
      <c r="K12" s="352"/>
      <c r="L12" s="352"/>
      <c r="M12" s="355"/>
      <c r="N12" s="351" t="str">
        <f>A12</f>
        <v>Beans, Kidney, Dark Red, Canned, Incl Liquids</v>
      </c>
      <c r="O12" s="357"/>
      <c r="P12" s="357"/>
      <c r="Q12" s="357"/>
      <c r="R12" s="178">
        <v>0.03</v>
      </c>
      <c r="S12" s="167" t="s">
        <v>95</v>
      </c>
      <c r="T12" s="168">
        <f>X2*R12</f>
        <v>3</v>
      </c>
      <c r="U12" s="180">
        <f>(X2*R12)/AA12</f>
        <v>3</v>
      </c>
      <c r="V12" s="170" t="s">
        <v>95</v>
      </c>
      <c r="W12" s="171">
        <v>0</v>
      </c>
      <c r="X12" s="181">
        <f t="shared" si="1"/>
        <v>3</v>
      </c>
      <c r="Y12" s="181"/>
      <c r="Z12" s="173">
        <f t="shared" si="2"/>
        <v>0</v>
      </c>
      <c r="AA12" s="179">
        <v>1</v>
      </c>
      <c r="AB12" s="175">
        <f>Z12/X2</f>
        <v>0</v>
      </c>
      <c r="AC12" s="182">
        <f t="shared" si="3"/>
        <v>0</v>
      </c>
      <c r="AD12" s="177"/>
      <c r="AE12" s="177"/>
      <c r="AF12" s="177"/>
    </row>
    <row r="13" spans="1:32" ht="18.75" customHeight="1">
      <c r="A13" s="351" t="s">
        <v>394</v>
      </c>
      <c r="B13" s="352"/>
      <c r="C13" s="352"/>
      <c r="D13" s="353"/>
      <c r="E13" s="354" t="s">
        <v>235</v>
      </c>
      <c r="F13" s="355"/>
      <c r="G13" s="98">
        <v>6</v>
      </c>
      <c r="H13" s="352" t="s">
        <v>601</v>
      </c>
      <c r="I13" s="352"/>
      <c r="J13" s="352"/>
      <c r="K13" s="352"/>
      <c r="L13" s="352"/>
      <c r="M13" s="355"/>
      <c r="N13" s="394" t="str">
        <f t="shared" si="0"/>
        <v>Pepper, Black, Ground</v>
      </c>
      <c r="O13" s="395"/>
      <c r="P13" s="395"/>
      <c r="Q13" s="395"/>
      <c r="R13" s="178">
        <v>0.01</v>
      </c>
      <c r="S13" s="167" t="s">
        <v>103</v>
      </c>
      <c r="T13" s="168">
        <f>X2*R13</f>
        <v>1</v>
      </c>
      <c r="U13" s="184">
        <f>(X2*R13)/AA13</f>
        <v>1</v>
      </c>
      <c r="V13" s="170" t="s">
        <v>103</v>
      </c>
      <c r="W13" s="171">
        <v>0</v>
      </c>
      <c r="X13" s="181">
        <f t="shared" si="1"/>
        <v>1</v>
      </c>
      <c r="Y13" s="181"/>
      <c r="Z13" s="173">
        <f t="shared" si="2"/>
        <v>0</v>
      </c>
      <c r="AA13" s="179">
        <v>1</v>
      </c>
      <c r="AB13" s="175">
        <f>Z13/X2</f>
        <v>0</v>
      </c>
      <c r="AC13" s="182">
        <f t="shared" si="3"/>
        <v>0</v>
      </c>
      <c r="AD13" s="177"/>
      <c r="AE13" s="177"/>
      <c r="AF13" s="177"/>
    </row>
    <row r="14" spans="1:32" ht="18.75" customHeight="1">
      <c r="A14" s="351" t="s">
        <v>602</v>
      </c>
      <c r="B14" s="352"/>
      <c r="C14" s="352"/>
      <c r="D14" s="353"/>
      <c r="E14" s="354" t="s">
        <v>553</v>
      </c>
      <c r="F14" s="355"/>
      <c r="G14" s="98"/>
      <c r="H14" s="352" t="s">
        <v>603</v>
      </c>
      <c r="I14" s="352"/>
      <c r="J14" s="352"/>
      <c r="K14" s="352"/>
      <c r="L14" s="352"/>
      <c r="M14" s="355"/>
      <c r="N14" s="394" t="str">
        <f t="shared" si="0"/>
        <v>Pepper, Red, Ground</v>
      </c>
      <c r="O14" s="395"/>
      <c r="P14" s="395"/>
      <c r="Q14" s="395"/>
      <c r="R14" s="178">
        <v>0.0013</v>
      </c>
      <c r="S14" s="167" t="s">
        <v>258</v>
      </c>
      <c r="T14" s="168">
        <f>X2*R14</f>
        <v>0.13</v>
      </c>
      <c r="U14" s="180">
        <f>(X2*R14)/AA14</f>
        <v>0.13</v>
      </c>
      <c r="V14" s="170" t="s">
        <v>258</v>
      </c>
      <c r="W14" s="171">
        <v>0</v>
      </c>
      <c r="X14" s="168">
        <f>U14/16</f>
        <v>0.008125</v>
      </c>
      <c r="Y14" s="168"/>
      <c r="Z14" s="173">
        <f t="shared" si="2"/>
        <v>0</v>
      </c>
      <c r="AA14" s="179">
        <v>1</v>
      </c>
      <c r="AB14" s="175">
        <f>Z14/X2</f>
        <v>0</v>
      </c>
      <c r="AC14" s="182">
        <f t="shared" si="3"/>
        <v>0</v>
      </c>
      <c r="AD14" s="177"/>
      <c r="AE14" s="177"/>
      <c r="AF14" s="177"/>
    </row>
    <row r="15" spans="1:32" ht="18.75" customHeight="1">
      <c r="A15" s="351" t="s">
        <v>412</v>
      </c>
      <c r="B15" s="352"/>
      <c r="C15" s="352"/>
      <c r="D15" s="353"/>
      <c r="E15" s="354" t="s">
        <v>604</v>
      </c>
      <c r="F15" s="355"/>
      <c r="G15" s="98"/>
      <c r="H15" s="352"/>
      <c r="I15" s="352"/>
      <c r="J15" s="352"/>
      <c r="K15" s="352"/>
      <c r="L15" s="352"/>
      <c r="M15" s="355"/>
      <c r="N15" s="394" t="str">
        <f t="shared" si="0"/>
        <v>Garlic Powder</v>
      </c>
      <c r="O15" s="395"/>
      <c r="P15" s="395"/>
      <c r="Q15" s="395"/>
      <c r="R15" s="185">
        <v>0.0025</v>
      </c>
      <c r="S15" s="167" t="s">
        <v>91</v>
      </c>
      <c r="T15" s="168">
        <f>X2*R15</f>
        <v>0.25</v>
      </c>
      <c r="U15" s="184">
        <f>(X2*R15)/AA15</f>
        <v>0.25</v>
      </c>
      <c r="V15" s="170" t="s">
        <v>91</v>
      </c>
      <c r="W15" s="171">
        <v>0</v>
      </c>
      <c r="X15" s="168">
        <f>U15/1</f>
        <v>0.25</v>
      </c>
      <c r="Y15" s="168"/>
      <c r="Z15" s="173">
        <f t="shared" si="2"/>
        <v>0</v>
      </c>
      <c r="AA15" s="179">
        <v>1</v>
      </c>
      <c r="AB15" s="175">
        <f>Z15/X2</f>
        <v>0</v>
      </c>
      <c r="AC15" s="182">
        <f t="shared" si="3"/>
        <v>0</v>
      </c>
      <c r="AD15" s="177"/>
      <c r="AE15" s="177"/>
      <c r="AF15" s="177"/>
    </row>
    <row r="16" spans="1:32" ht="18.75" customHeight="1">
      <c r="A16" s="351"/>
      <c r="B16" s="352"/>
      <c r="C16" s="352"/>
      <c r="D16" s="353"/>
      <c r="E16" s="354"/>
      <c r="F16" s="355"/>
      <c r="G16" s="98"/>
      <c r="H16" s="352"/>
      <c r="I16" s="352"/>
      <c r="J16" s="352"/>
      <c r="K16" s="352"/>
      <c r="L16" s="352"/>
      <c r="M16" s="355"/>
      <c r="N16" s="394">
        <f t="shared" si="0"/>
        <v>0</v>
      </c>
      <c r="O16" s="395"/>
      <c r="P16" s="395"/>
      <c r="Q16" s="395"/>
      <c r="R16" s="185"/>
      <c r="S16" s="167"/>
      <c r="T16" s="168">
        <f>X2*R16</f>
        <v>0</v>
      </c>
      <c r="U16" s="184">
        <f>(X2*R16)/AA16</f>
        <v>0</v>
      </c>
      <c r="V16" s="170"/>
      <c r="W16" s="171">
        <v>0</v>
      </c>
      <c r="X16" s="168">
        <f>U16/1</f>
        <v>0</v>
      </c>
      <c r="Y16" s="168"/>
      <c r="Z16" s="173">
        <f t="shared" si="2"/>
        <v>0</v>
      </c>
      <c r="AA16" s="179">
        <v>1</v>
      </c>
      <c r="AB16" s="175">
        <f>Z16/X2</f>
        <v>0</v>
      </c>
      <c r="AC16" s="182">
        <f t="shared" si="3"/>
        <v>0</v>
      </c>
      <c r="AD16" s="177"/>
      <c r="AE16" s="177"/>
      <c r="AF16" s="177"/>
    </row>
    <row r="17" spans="1:32" ht="18.75" customHeight="1">
      <c r="A17" s="351"/>
      <c r="B17" s="352"/>
      <c r="C17" s="352"/>
      <c r="D17" s="353"/>
      <c r="E17" s="354"/>
      <c r="F17" s="355"/>
      <c r="G17" s="98"/>
      <c r="H17" s="352"/>
      <c r="I17" s="352"/>
      <c r="J17" s="352"/>
      <c r="K17" s="352"/>
      <c r="L17" s="352"/>
      <c r="M17" s="355"/>
      <c r="N17" s="394">
        <f t="shared" si="0"/>
        <v>0</v>
      </c>
      <c r="O17" s="395"/>
      <c r="P17" s="395"/>
      <c r="Q17" s="395"/>
      <c r="R17" s="185"/>
      <c r="S17" s="167"/>
      <c r="T17" s="168"/>
      <c r="U17" s="184"/>
      <c r="V17" s="170"/>
      <c r="W17" s="171"/>
      <c r="X17" s="168"/>
      <c r="Y17" s="168"/>
      <c r="Z17" s="173"/>
      <c r="AA17" s="179"/>
      <c r="AB17" s="175"/>
      <c r="AC17" s="182"/>
      <c r="AD17" s="177"/>
      <c r="AE17" s="177"/>
      <c r="AF17" s="177"/>
    </row>
    <row r="18" spans="1:32" ht="18.75" customHeight="1">
      <c r="A18" s="351"/>
      <c r="B18" s="352"/>
      <c r="C18" s="352"/>
      <c r="D18" s="353"/>
      <c r="E18" s="354"/>
      <c r="F18" s="355"/>
      <c r="G18" s="98"/>
      <c r="H18" s="352"/>
      <c r="I18" s="352"/>
      <c r="J18" s="352"/>
      <c r="K18" s="352"/>
      <c r="L18" s="352"/>
      <c r="M18" s="355"/>
      <c r="N18" s="394">
        <f t="shared" si="0"/>
        <v>0</v>
      </c>
      <c r="O18" s="395"/>
      <c r="P18" s="395"/>
      <c r="Q18" s="395"/>
      <c r="R18" s="185"/>
      <c r="S18" s="167"/>
      <c r="T18" s="168"/>
      <c r="U18" s="184"/>
      <c r="V18" s="170"/>
      <c r="W18" s="171"/>
      <c r="X18" s="168"/>
      <c r="Y18" s="168"/>
      <c r="Z18" s="173"/>
      <c r="AA18" s="179"/>
      <c r="AB18" s="175"/>
      <c r="AC18" s="182"/>
      <c r="AD18" s="177"/>
      <c r="AE18" s="177"/>
      <c r="AF18" s="177"/>
    </row>
    <row r="19" spans="1:32" ht="18.75" customHeight="1">
      <c r="A19" s="351"/>
      <c r="B19" s="352"/>
      <c r="C19" s="352"/>
      <c r="D19" s="353"/>
      <c r="E19" s="354"/>
      <c r="F19" s="355"/>
      <c r="G19" s="98"/>
      <c r="H19" s="352"/>
      <c r="I19" s="352"/>
      <c r="J19" s="352"/>
      <c r="K19" s="352"/>
      <c r="L19" s="352"/>
      <c r="M19" s="355"/>
      <c r="N19" s="394"/>
      <c r="O19" s="395"/>
      <c r="P19" s="395"/>
      <c r="Q19" s="395"/>
      <c r="R19" s="185"/>
      <c r="S19" s="167"/>
      <c r="T19" s="168"/>
      <c r="U19" s="184"/>
      <c r="V19" s="170"/>
      <c r="W19" s="171">
        <v>0</v>
      </c>
      <c r="X19" s="168"/>
      <c r="Y19" s="168"/>
      <c r="Z19" s="186"/>
      <c r="AA19" s="179"/>
      <c r="AB19" s="175"/>
      <c r="AC19" s="182">
        <f t="shared" si="3"/>
        <v>0</v>
      </c>
      <c r="AD19" s="177"/>
      <c r="AE19" s="177"/>
      <c r="AF19" s="177"/>
    </row>
    <row r="20" spans="1:32" ht="18.75" customHeight="1" thickBot="1">
      <c r="A20" s="414"/>
      <c r="B20" s="402"/>
      <c r="C20" s="402"/>
      <c r="D20" s="415"/>
      <c r="E20" s="354"/>
      <c r="F20" s="355"/>
      <c r="G20" s="187"/>
      <c r="H20" s="402"/>
      <c r="I20" s="402"/>
      <c r="J20" s="402"/>
      <c r="K20" s="402"/>
      <c r="L20" s="402"/>
      <c r="M20" s="403"/>
      <c r="N20" s="394"/>
      <c r="O20" s="395"/>
      <c r="P20" s="395"/>
      <c r="Q20" s="395"/>
      <c r="R20" s="185"/>
      <c r="S20" s="167"/>
      <c r="T20" s="168"/>
      <c r="U20" s="184"/>
      <c r="V20" s="170"/>
      <c r="W20" s="171">
        <v>0</v>
      </c>
      <c r="X20" s="168"/>
      <c r="Y20" s="168"/>
      <c r="Z20" s="186"/>
      <c r="AA20" s="179"/>
      <c r="AB20" s="175"/>
      <c r="AC20" s="182">
        <f t="shared" si="3"/>
        <v>0</v>
      </c>
      <c r="AD20" s="177"/>
      <c r="AE20" s="177"/>
      <c r="AF20" s="177"/>
    </row>
    <row r="21" spans="1:32" ht="25.5" customHeight="1" thickBot="1">
      <c r="A21" s="188"/>
      <c r="B21" s="217"/>
      <c r="C21" s="217"/>
      <c r="D21" s="217"/>
      <c r="E21" s="217"/>
      <c r="F21" s="217"/>
      <c r="G21" s="217"/>
      <c r="H21" s="217"/>
      <c r="I21" s="217"/>
      <c r="J21" s="217"/>
      <c r="K21" s="218"/>
      <c r="L21" s="131"/>
      <c r="M21" s="131"/>
      <c r="N21" s="431" t="s">
        <v>47</v>
      </c>
      <c r="O21" s="419"/>
      <c r="P21" s="419"/>
      <c r="Q21" s="433"/>
      <c r="R21" s="419" t="s">
        <v>7</v>
      </c>
      <c r="S21" s="418"/>
      <c r="T21" s="418"/>
      <c r="U21" s="418"/>
      <c r="V21" s="418"/>
      <c r="W21" s="418"/>
      <c r="X21" s="418"/>
      <c r="Y21" s="418"/>
      <c r="Z21" s="418"/>
      <c r="AA21" s="418"/>
      <c r="AB21" s="418"/>
      <c r="AC21" s="122">
        <f>ROUNDUP(SUM(AC6:AC20),5)</f>
        <v>0</v>
      </c>
      <c r="AD21" s="177"/>
      <c r="AE21" s="177"/>
      <c r="AF21" s="177"/>
    </row>
    <row r="22" spans="1:32" ht="20.25" customHeight="1">
      <c r="A22" s="398" t="s">
        <v>45</v>
      </c>
      <c r="B22" s="399"/>
      <c r="C22" s="399"/>
      <c r="D22" s="399"/>
      <c r="E22" s="399"/>
      <c r="F22" s="399"/>
      <c r="G22" s="399"/>
      <c r="H22" s="399"/>
      <c r="I22" s="399"/>
      <c r="J22" s="399"/>
      <c r="K22" s="400"/>
      <c r="L22" s="189"/>
      <c r="M22" s="189"/>
      <c r="N22" s="411"/>
      <c r="O22" s="412"/>
      <c r="P22" s="412"/>
      <c r="Q22" s="412"/>
      <c r="R22" s="190"/>
      <c r="S22" s="190"/>
      <c r="T22" s="190"/>
      <c r="U22" s="190"/>
      <c r="V22" s="190"/>
      <c r="W22" s="112" t="s">
        <v>9</v>
      </c>
      <c r="X22" s="112"/>
      <c r="Y22" s="112"/>
      <c r="Z22" s="112"/>
      <c r="AA22" s="112"/>
      <c r="AB22" s="112"/>
      <c r="AC22" s="125">
        <f>ROUND(AC21*10/100,5)</f>
        <v>0</v>
      </c>
      <c r="AD22" s="177"/>
      <c r="AE22" s="177"/>
      <c r="AF22" s="177"/>
    </row>
    <row r="23" spans="1:32" ht="22.5" customHeight="1" thickBot="1">
      <c r="A23" s="329" t="s">
        <v>42</v>
      </c>
      <c r="B23" s="404"/>
      <c r="C23" s="404"/>
      <c r="D23" s="404"/>
      <c r="E23" s="404"/>
      <c r="F23" s="219"/>
      <c r="G23" s="331" t="s">
        <v>46</v>
      </c>
      <c r="H23" s="331"/>
      <c r="I23" s="331" t="s">
        <v>254</v>
      </c>
      <c r="J23" s="404"/>
      <c r="K23" s="405"/>
      <c r="L23" s="219"/>
      <c r="M23" s="219"/>
      <c r="N23" s="145"/>
      <c r="O23" s="191"/>
      <c r="P23" s="410"/>
      <c r="Q23" s="410"/>
      <c r="R23" s="192"/>
      <c r="S23" s="192"/>
      <c r="T23" s="192"/>
      <c r="U23" s="192"/>
      <c r="V23" s="192"/>
      <c r="W23" s="93" t="s">
        <v>6</v>
      </c>
      <c r="X23" s="93"/>
      <c r="Y23" s="93"/>
      <c r="Z23" s="93"/>
      <c r="AA23" s="93"/>
      <c r="AB23" s="93"/>
      <c r="AC23" s="130">
        <f>AC21+AC22</f>
        <v>0</v>
      </c>
      <c r="AD23" s="177"/>
      <c r="AE23" s="177"/>
      <c r="AF23" s="177"/>
    </row>
    <row r="24" spans="18:32" ht="7.5" customHeight="1" thickBot="1">
      <c r="R24" s="319"/>
      <c r="S24" s="319"/>
      <c r="T24" s="214"/>
      <c r="U24" s="214"/>
      <c r="V24" s="214"/>
      <c r="W24" s="214"/>
      <c r="X24" s="214"/>
      <c r="Y24" s="214"/>
      <c r="Z24" s="214"/>
      <c r="AA24" s="88"/>
      <c r="AB24" s="88"/>
      <c r="AC24" s="88"/>
      <c r="AD24" s="151"/>
      <c r="AE24" s="151"/>
      <c r="AF24" s="151"/>
    </row>
    <row r="25" spans="1:32" ht="20.25" customHeight="1">
      <c r="A25" s="213" t="s">
        <v>35</v>
      </c>
      <c r="B25" s="313" t="s">
        <v>36</v>
      </c>
      <c r="C25" s="313"/>
      <c r="D25" s="65" t="s">
        <v>37</v>
      </c>
      <c r="E25" s="65" t="s">
        <v>38</v>
      </c>
      <c r="F25" s="65" t="s">
        <v>39</v>
      </c>
      <c r="G25" s="313" t="s">
        <v>40</v>
      </c>
      <c r="H25" s="313"/>
      <c r="I25" s="313" t="s">
        <v>41</v>
      </c>
      <c r="J25" s="313"/>
      <c r="K25" s="313" t="s">
        <v>52</v>
      </c>
      <c r="L25" s="313"/>
      <c r="M25" s="213" t="s">
        <v>125</v>
      </c>
      <c r="N25" s="413" t="s">
        <v>5</v>
      </c>
      <c r="O25" s="322"/>
      <c r="P25" s="322"/>
      <c r="Q25" s="131"/>
      <c r="R25" s="322"/>
      <c r="S25" s="323"/>
      <c r="T25" s="215"/>
      <c r="U25" s="215"/>
      <c r="V25" s="215"/>
      <c r="W25" s="311" t="s">
        <v>122</v>
      </c>
      <c r="X25" s="312"/>
      <c r="Y25" s="312"/>
      <c r="Z25" s="312"/>
      <c r="AA25" s="312"/>
      <c r="AB25" s="222"/>
      <c r="AC25" s="230">
        <f>AC23/X2</f>
        <v>0</v>
      </c>
      <c r="AD25" s="193"/>
      <c r="AE25" s="193"/>
      <c r="AF25" s="193"/>
    </row>
    <row r="26" spans="1:32" ht="37.5" customHeight="1">
      <c r="A26" s="213" t="s">
        <v>605</v>
      </c>
      <c r="B26" s="313" t="s">
        <v>606</v>
      </c>
      <c r="C26" s="313"/>
      <c r="D26" s="65" t="s">
        <v>520</v>
      </c>
      <c r="E26" s="65" t="s">
        <v>71</v>
      </c>
      <c r="F26" s="65" t="s">
        <v>607</v>
      </c>
      <c r="G26" s="313" t="s">
        <v>608</v>
      </c>
      <c r="H26" s="313"/>
      <c r="I26" s="313" t="s">
        <v>609</v>
      </c>
      <c r="J26" s="313"/>
      <c r="K26" s="313" t="s">
        <v>60</v>
      </c>
      <c r="L26" s="313"/>
      <c r="M26" s="148">
        <f ca="1">NOW()</f>
        <v>41121.30702407407</v>
      </c>
      <c r="N26" s="98" t="s">
        <v>19</v>
      </c>
      <c r="O26" s="94" t="s">
        <v>20</v>
      </c>
      <c r="P26" s="94" t="s">
        <v>21</v>
      </c>
      <c r="Q26" s="94" t="s">
        <v>22</v>
      </c>
      <c r="R26" s="406" t="s">
        <v>8</v>
      </c>
      <c r="S26" s="407"/>
      <c r="T26" s="220"/>
      <c r="U26" s="220"/>
      <c r="V26" s="220"/>
      <c r="W26" s="150"/>
      <c r="X26" s="221" t="s">
        <v>123</v>
      </c>
      <c r="Y26" s="221"/>
      <c r="Z26" s="221"/>
      <c r="AA26" s="221" t="s">
        <v>23</v>
      </c>
      <c r="AB26" s="408" t="s">
        <v>24</v>
      </c>
      <c r="AC26" s="409"/>
      <c r="AD26" s="193"/>
      <c r="AE26" s="193"/>
      <c r="AF26" s="193"/>
    </row>
    <row r="27" spans="14:29" ht="19.5" customHeight="1" thickBot="1">
      <c r="N27" s="139">
        <f>X2</f>
        <v>100</v>
      </c>
      <c r="O27" s="140"/>
      <c r="P27" s="141">
        <f>AC23</f>
        <v>0</v>
      </c>
      <c r="Q27" s="142">
        <v>0</v>
      </c>
      <c r="R27" s="307">
        <f>P27+Q27</f>
        <v>0</v>
      </c>
      <c r="S27" s="308"/>
      <c r="T27" s="143"/>
      <c r="U27" s="144"/>
      <c r="V27" s="144"/>
      <c r="W27" s="145"/>
      <c r="X27" s="194" t="e">
        <f>AC25/AA27</f>
        <v>#DIV/0!</v>
      </c>
      <c r="Y27" s="146"/>
      <c r="Z27" s="146"/>
      <c r="AA27" s="147"/>
      <c r="AB27" s="309">
        <f ca="1">NOW()</f>
        <v>41121.30702407407</v>
      </c>
      <c r="AC27" s="310"/>
    </row>
  </sheetData>
  <sheetProtection/>
  <mergeCells count="97">
    <mergeCell ref="A1:K1"/>
    <mergeCell ref="N1:AC1"/>
    <mergeCell ref="A2:B2"/>
    <mergeCell ref="C2:G2"/>
    <mergeCell ref="N2:O2"/>
    <mergeCell ref="P2:T2"/>
    <mergeCell ref="B3:G4"/>
    <mergeCell ref="P3:V4"/>
    <mergeCell ref="A5:D5"/>
    <mergeCell ref="E5:F5"/>
    <mergeCell ref="G5:M5"/>
    <mergeCell ref="N5:Q5"/>
    <mergeCell ref="X5:Y5"/>
    <mergeCell ref="A6:D6"/>
    <mergeCell ref="E6:F6"/>
    <mergeCell ref="H6:M6"/>
    <mergeCell ref="N6:Q6"/>
    <mergeCell ref="A7:D7"/>
    <mergeCell ref="E7:F7"/>
    <mergeCell ref="H7:M7"/>
    <mergeCell ref="N7:Q7"/>
    <mergeCell ref="A8:D8"/>
    <mergeCell ref="E8:F8"/>
    <mergeCell ref="H8:M8"/>
    <mergeCell ref="N8:Q8"/>
    <mergeCell ref="A9:D9"/>
    <mergeCell ref="E9:F9"/>
    <mergeCell ref="H9:M9"/>
    <mergeCell ref="N9:Q9"/>
    <mergeCell ref="A10:D10"/>
    <mergeCell ref="E10:F10"/>
    <mergeCell ref="H10:M10"/>
    <mergeCell ref="N10:Q10"/>
    <mergeCell ref="A11:D11"/>
    <mergeCell ref="E11:F11"/>
    <mergeCell ref="H11:M11"/>
    <mergeCell ref="N11:Q11"/>
    <mergeCell ref="A12:D12"/>
    <mergeCell ref="E12:F12"/>
    <mergeCell ref="H12:M12"/>
    <mergeCell ref="N12:Q12"/>
    <mergeCell ref="A13:D13"/>
    <mergeCell ref="E13:F13"/>
    <mergeCell ref="H13:M13"/>
    <mergeCell ref="N13:Q13"/>
    <mergeCell ref="A14:D14"/>
    <mergeCell ref="E14:F14"/>
    <mergeCell ref="H14:M14"/>
    <mergeCell ref="N14:Q14"/>
    <mergeCell ref="A15:D15"/>
    <mergeCell ref="E15:F15"/>
    <mergeCell ref="H15:M15"/>
    <mergeCell ref="N15:Q15"/>
    <mergeCell ref="A16:D16"/>
    <mergeCell ref="E16:F16"/>
    <mergeCell ref="H16:M16"/>
    <mergeCell ref="N16:Q16"/>
    <mergeCell ref="A17:D17"/>
    <mergeCell ref="E17:F17"/>
    <mergeCell ref="H17:M17"/>
    <mergeCell ref="N17:Q17"/>
    <mergeCell ref="A18:D18"/>
    <mergeCell ref="E18:F18"/>
    <mergeCell ref="H18:M18"/>
    <mergeCell ref="N18:Q18"/>
    <mergeCell ref="A19:D19"/>
    <mergeCell ref="E19:F19"/>
    <mergeCell ref="H19:M19"/>
    <mergeCell ref="N19:Q19"/>
    <mergeCell ref="A20:D20"/>
    <mergeCell ref="E20:F20"/>
    <mergeCell ref="H20:M20"/>
    <mergeCell ref="N20:Q20"/>
    <mergeCell ref="N21:Q21"/>
    <mergeCell ref="R21:AB21"/>
    <mergeCell ref="A22:K22"/>
    <mergeCell ref="N22:Q22"/>
    <mergeCell ref="A23:E23"/>
    <mergeCell ref="G23:H23"/>
    <mergeCell ref="I23:K23"/>
    <mergeCell ref="P23:Q23"/>
    <mergeCell ref="R24:S24"/>
    <mergeCell ref="B25:C25"/>
    <mergeCell ref="G25:H25"/>
    <mergeCell ref="I25:J25"/>
    <mergeCell ref="K25:L25"/>
    <mergeCell ref="N25:P25"/>
    <mergeCell ref="R25:S25"/>
    <mergeCell ref="AB26:AC26"/>
    <mergeCell ref="R27:S27"/>
    <mergeCell ref="AB27:AC27"/>
    <mergeCell ref="W25:AA25"/>
    <mergeCell ref="B26:C26"/>
    <mergeCell ref="G26:H26"/>
    <mergeCell ref="I26:J26"/>
    <mergeCell ref="K26:L26"/>
    <mergeCell ref="R26:S26"/>
  </mergeCells>
  <hyperlinks>
    <hyperlink ref="M1" location="LIST!A1" display="BACK TO MENU LIST"/>
  </hyperlinks>
  <printOptions/>
  <pageMargins left="0.7" right="0.45" top="0.75" bottom="0.5" header="0.3" footer="0.3"/>
  <pageSetup horizontalDpi="600" verticalDpi="600" orientation="landscape" scale="85" r:id="rId1"/>
  <colBreaks count="1" manualBreakCount="1">
    <brk id="13" max="65535" man="1"/>
  </colBreaks>
</worksheet>
</file>

<file path=xl/worksheets/sheet25.xml><?xml version="1.0" encoding="utf-8"?>
<worksheet xmlns="http://schemas.openxmlformats.org/spreadsheetml/2006/main" xmlns:r="http://schemas.openxmlformats.org/officeDocument/2006/relationships">
  <dimension ref="A1:AH25"/>
  <sheetViews>
    <sheetView zoomScalePageLayoutView="0" workbookViewId="0" topLeftCell="H1">
      <selection activeCell="H17" sqref="H17:M18"/>
    </sheetView>
  </sheetViews>
  <sheetFormatPr defaultColWidth="9.140625" defaultRowHeight="12.75"/>
  <cols>
    <col min="1" max="1" width="9.8515625" style="87" customWidth="1"/>
    <col min="2" max="3" width="9.140625" style="87" customWidth="1"/>
    <col min="4" max="4" width="9.8515625" style="87" customWidth="1"/>
    <col min="5" max="5" width="9.140625" style="87" customWidth="1"/>
    <col min="6" max="6" width="13.421875" style="87" customWidth="1"/>
    <col min="7" max="7" width="4.8515625" style="87" customWidth="1"/>
    <col min="8" max="8" width="8.57421875" style="87" customWidth="1"/>
    <col min="9" max="9" width="9.8515625" style="87" customWidth="1"/>
    <col min="10" max="10" width="8.57421875" style="87" customWidth="1"/>
    <col min="11" max="12" width="13.7109375" style="87" customWidth="1"/>
    <col min="13" max="13" width="28.421875" style="87" customWidth="1"/>
    <col min="14" max="16" width="9.140625" style="87" customWidth="1"/>
    <col min="17" max="17" width="6.140625" style="87" customWidth="1"/>
    <col min="18" max="18" width="8.57421875" style="87" customWidth="1"/>
    <col min="19" max="19" width="7.7109375" style="87" customWidth="1"/>
    <col min="20" max="20" width="10.421875" style="87" customWidth="1"/>
    <col min="21" max="22" width="8.8515625" style="87" customWidth="1"/>
    <col min="23" max="23" width="9.8515625" style="87" customWidth="1"/>
    <col min="24" max="24" width="12.28125" style="87" customWidth="1"/>
    <col min="25" max="25" width="4.421875" style="87" customWidth="1"/>
    <col min="26" max="26" width="10.28125" style="87" customWidth="1"/>
    <col min="27" max="27" width="8.140625" style="87" customWidth="1"/>
    <col min="28" max="28" width="8.57421875" style="87" customWidth="1"/>
    <col min="29" max="29" width="11.57421875" style="87" customWidth="1"/>
    <col min="30" max="32" width="9.00390625" style="87" customWidth="1"/>
    <col min="33" max="16384" width="9.140625" style="87" customWidth="1"/>
  </cols>
  <sheetData>
    <row r="1" spans="1:34" ht="21">
      <c r="A1" s="424" t="s">
        <v>43</v>
      </c>
      <c r="B1" s="424"/>
      <c r="C1" s="424"/>
      <c r="D1" s="424"/>
      <c r="E1" s="424"/>
      <c r="F1" s="424"/>
      <c r="G1" s="424"/>
      <c r="H1" s="424"/>
      <c r="I1" s="424"/>
      <c r="J1" s="424"/>
      <c r="K1" s="424"/>
      <c r="L1" s="81"/>
      <c r="M1" s="251" t="s">
        <v>629</v>
      </c>
      <c r="N1" s="387" t="s">
        <v>56</v>
      </c>
      <c r="O1" s="388"/>
      <c r="P1" s="388"/>
      <c r="Q1" s="388"/>
      <c r="R1" s="388"/>
      <c r="S1" s="388"/>
      <c r="T1" s="388"/>
      <c r="U1" s="388"/>
      <c r="V1" s="388"/>
      <c r="W1" s="388"/>
      <c r="X1" s="388"/>
      <c r="Y1" s="388"/>
      <c r="Z1" s="388"/>
      <c r="AA1" s="388"/>
      <c r="AB1" s="388"/>
      <c r="AC1" s="388"/>
      <c r="AD1" s="214"/>
      <c r="AE1" s="214"/>
      <c r="AF1" s="214"/>
      <c r="AG1" s="151"/>
      <c r="AH1" s="151"/>
    </row>
    <row r="2" spans="1:34" ht="47.25" customHeight="1" thickBot="1">
      <c r="A2" s="370" t="s">
        <v>44</v>
      </c>
      <c r="B2" s="370"/>
      <c r="C2" s="389" t="s">
        <v>610</v>
      </c>
      <c r="D2" s="389"/>
      <c r="E2" s="389"/>
      <c r="F2" s="389"/>
      <c r="G2" s="389"/>
      <c r="H2" s="88" t="s">
        <v>55</v>
      </c>
      <c r="I2" s="89">
        <v>100</v>
      </c>
      <c r="J2" s="88" t="s">
        <v>48</v>
      </c>
      <c r="K2" s="152">
        <v>0.75</v>
      </c>
      <c r="L2" s="153" t="s">
        <v>156</v>
      </c>
      <c r="M2" s="91"/>
      <c r="N2" s="390" t="s">
        <v>17</v>
      </c>
      <c r="O2" s="390"/>
      <c r="P2" s="391" t="str">
        <f>C2</f>
        <v>Rice Pilaf</v>
      </c>
      <c r="Q2" s="391"/>
      <c r="R2" s="391"/>
      <c r="S2" s="391"/>
      <c r="T2" s="392"/>
      <c r="U2" s="149"/>
      <c r="V2" s="149"/>
      <c r="W2" s="88" t="s">
        <v>55</v>
      </c>
      <c r="X2" s="93">
        <f>I2</f>
        <v>100</v>
      </c>
      <c r="Y2" s="112"/>
      <c r="Z2" s="94" t="s">
        <v>53</v>
      </c>
      <c r="AA2" s="95">
        <f>K2</f>
        <v>0.75</v>
      </c>
      <c r="AB2" s="159" t="s">
        <v>156</v>
      </c>
      <c r="AC2" s="155"/>
      <c r="AD2" s="156"/>
      <c r="AE2" s="156"/>
      <c r="AF2" s="156"/>
      <c r="AG2" s="155"/>
      <c r="AH2" s="155"/>
    </row>
    <row r="3" spans="1:34" ht="19.5" customHeight="1">
      <c r="A3" s="216"/>
      <c r="B3" s="370"/>
      <c r="C3" s="423"/>
      <c r="D3" s="423"/>
      <c r="E3" s="423"/>
      <c r="F3" s="423"/>
      <c r="G3" s="423"/>
      <c r="H3" s="157"/>
      <c r="I3" s="214"/>
      <c r="J3" s="88"/>
      <c r="K3" s="95"/>
      <c r="L3" s="158"/>
      <c r="M3" s="92"/>
      <c r="N3" s="88"/>
      <c r="O3" s="88"/>
      <c r="P3" s="422">
        <f>C3</f>
        <v>0</v>
      </c>
      <c r="Q3" s="423"/>
      <c r="R3" s="423"/>
      <c r="S3" s="423"/>
      <c r="T3" s="423"/>
      <c r="U3" s="423"/>
      <c r="V3" s="423"/>
      <c r="W3" s="88"/>
      <c r="X3" s="112">
        <f>I3</f>
        <v>0</v>
      </c>
      <c r="Y3" s="112"/>
      <c r="Z3" s="94"/>
      <c r="AA3" s="95"/>
      <c r="AB3" s="159"/>
      <c r="AC3" s="155"/>
      <c r="AD3" s="156"/>
      <c r="AE3" s="156"/>
      <c r="AF3" s="156"/>
      <c r="AG3" s="155"/>
      <c r="AH3" s="155"/>
    </row>
    <row r="4" spans="2:34" ht="15" customHeight="1" thickBot="1">
      <c r="B4" s="410"/>
      <c r="C4" s="410"/>
      <c r="D4" s="410"/>
      <c r="E4" s="410"/>
      <c r="F4" s="410"/>
      <c r="G4" s="410"/>
      <c r="H4" s="160"/>
      <c r="I4" s="160"/>
      <c r="N4" s="161"/>
      <c r="O4" s="161"/>
      <c r="P4" s="410"/>
      <c r="Q4" s="410"/>
      <c r="R4" s="410"/>
      <c r="S4" s="410"/>
      <c r="T4" s="410"/>
      <c r="U4" s="410"/>
      <c r="V4" s="410"/>
      <c r="W4" s="214"/>
      <c r="X4" s="155"/>
      <c r="Y4" s="155"/>
      <c r="Z4" s="155"/>
      <c r="AA4" s="155"/>
      <c r="AB4" s="155"/>
      <c r="AC4" s="155"/>
      <c r="AD4" s="162"/>
      <c r="AE4" s="162"/>
      <c r="AF4" s="162"/>
      <c r="AG4" s="155"/>
      <c r="AH4" s="155"/>
    </row>
    <row r="5" spans="1:32" ht="45.75" customHeight="1" thickBot="1">
      <c r="A5" s="381" t="s">
        <v>1</v>
      </c>
      <c r="B5" s="396"/>
      <c r="C5" s="396"/>
      <c r="D5" s="397"/>
      <c r="E5" s="420" t="s">
        <v>54</v>
      </c>
      <c r="F5" s="421"/>
      <c r="G5" s="420" t="s">
        <v>32</v>
      </c>
      <c r="H5" s="427"/>
      <c r="I5" s="427"/>
      <c r="J5" s="427"/>
      <c r="K5" s="427"/>
      <c r="L5" s="427"/>
      <c r="M5" s="421"/>
      <c r="N5" s="425" t="s">
        <v>1</v>
      </c>
      <c r="O5" s="426"/>
      <c r="P5" s="426"/>
      <c r="Q5" s="426"/>
      <c r="R5" s="163" t="s">
        <v>31</v>
      </c>
      <c r="S5" s="223" t="s">
        <v>2</v>
      </c>
      <c r="T5" s="164" t="s">
        <v>51</v>
      </c>
      <c r="U5" s="163" t="s">
        <v>30</v>
      </c>
      <c r="V5" s="163" t="s">
        <v>49</v>
      </c>
      <c r="W5" s="163" t="s">
        <v>58</v>
      </c>
      <c r="X5" s="362" t="s">
        <v>79</v>
      </c>
      <c r="Y5" s="362"/>
      <c r="Z5" s="163" t="s">
        <v>50</v>
      </c>
      <c r="AA5" s="164" t="s">
        <v>13</v>
      </c>
      <c r="AB5" s="164" t="s">
        <v>129</v>
      </c>
      <c r="AC5" s="165" t="s">
        <v>130</v>
      </c>
      <c r="AD5" s="214"/>
      <c r="AE5" s="214"/>
      <c r="AF5" s="214"/>
    </row>
    <row r="6" spans="1:32" ht="18.75" customHeight="1">
      <c r="A6" s="363" t="s">
        <v>611</v>
      </c>
      <c r="B6" s="364"/>
      <c r="C6" s="364"/>
      <c r="D6" s="365"/>
      <c r="E6" s="366" t="s">
        <v>338</v>
      </c>
      <c r="F6" s="367"/>
      <c r="G6" s="98">
        <v>1</v>
      </c>
      <c r="H6" s="364" t="s">
        <v>612</v>
      </c>
      <c r="I6" s="364"/>
      <c r="J6" s="364"/>
      <c r="K6" s="364"/>
      <c r="L6" s="364"/>
      <c r="M6" s="367"/>
      <c r="N6" s="394" t="str">
        <f aca="true" t="shared" si="0" ref="N6:N16">A6</f>
        <v>Butter</v>
      </c>
      <c r="O6" s="395"/>
      <c r="P6" s="395"/>
      <c r="Q6" s="395"/>
      <c r="R6" s="166">
        <v>0.12</v>
      </c>
      <c r="S6" s="167" t="s">
        <v>103</v>
      </c>
      <c r="T6" s="168">
        <f>R6*X2</f>
        <v>12</v>
      </c>
      <c r="U6" s="184">
        <f>(X2*R6)/AA6</f>
        <v>12</v>
      </c>
      <c r="V6" s="170" t="s">
        <v>103</v>
      </c>
      <c r="W6" s="171">
        <v>0</v>
      </c>
      <c r="X6" s="228">
        <f aca="true" t="shared" si="1" ref="X6:X13">U6/1</f>
        <v>12</v>
      </c>
      <c r="Y6" s="228"/>
      <c r="Z6" s="173">
        <f>W6*X6</f>
        <v>0</v>
      </c>
      <c r="AA6" s="174">
        <v>1</v>
      </c>
      <c r="AB6" s="175">
        <f>Z6/X2</f>
        <v>0</v>
      </c>
      <c r="AC6" s="176">
        <f>U6*AB6</f>
        <v>0</v>
      </c>
      <c r="AD6" s="177"/>
      <c r="AE6" s="177"/>
      <c r="AF6" s="177"/>
    </row>
    <row r="7" spans="1:32" ht="18.75" customHeight="1">
      <c r="A7" s="351" t="s">
        <v>461</v>
      </c>
      <c r="B7" s="352"/>
      <c r="C7" s="352"/>
      <c r="D7" s="353"/>
      <c r="E7" s="356" t="s">
        <v>338</v>
      </c>
      <c r="F7" s="355"/>
      <c r="G7" s="98"/>
      <c r="H7" s="352" t="s">
        <v>613</v>
      </c>
      <c r="I7" s="352"/>
      <c r="J7" s="352"/>
      <c r="K7" s="352"/>
      <c r="L7" s="352"/>
      <c r="M7" s="355"/>
      <c r="N7" s="394" t="str">
        <f t="shared" si="0"/>
        <v>Oil, Vegetable</v>
      </c>
      <c r="O7" s="395"/>
      <c r="P7" s="395"/>
      <c r="Q7" s="395"/>
      <c r="R7" s="178">
        <v>0.12</v>
      </c>
      <c r="S7" s="167" t="s">
        <v>103</v>
      </c>
      <c r="T7" s="172">
        <f>X2*R7</f>
        <v>12</v>
      </c>
      <c r="U7" s="169">
        <f>(X2*R7)/AA7</f>
        <v>12</v>
      </c>
      <c r="V7" s="170" t="s">
        <v>103</v>
      </c>
      <c r="W7" s="171">
        <v>0</v>
      </c>
      <c r="X7" s="172">
        <f t="shared" si="1"/>
        <v>12</v>
      </c>
      <c r="Y7" s="172"/>
      <c r="Z7" s="173">
        <f aca="true" t="shared" si="2" ref="Z7:Z14">W7*X7</f>
        <v>0</v>
      </c>
      <c r="AA7" s="179">
        <v>1</v>
      </c>
      <c r="AB7" s="175">
        <f>Z7/X2</f>
        <v>0</v>
      </c>
      <c r="AC7" s="176">
        <f aca="true" t="shared" si="3" ref="AC7:AC14">ROUND(U7*AB7,5)</f>
        <v>0</v>
      </c>
      <c r="AD7" s="177"/>
      <c r="AE7" s="177"/>
      <c r="AF7" s="177"/>
    </row>
    <row r="8" spans="1:32" ht="18.75" customHeight="1">
      <c r="A8" s="351" t="s">
        <v>463</v>
      </c>
      <c r="B8" s="352"/>
      <c r="C8" s="352"/>
      <c r="D8" s="353"/>
      <c r="E8" s="354" t="s">
        <v>614</v>
      </c>
      <c r="F8" s="355"/>
      <c r="G8" s="98">
        <v>2</v>
      </c>
      <c r="H8" s="352" t="s">
        <v>615</v>
      </c>
      <c r="I8" s="352"/>
      <c r="J8" s="352"/>
      <c r="K8" s="352"/>
      <c r="L8" s="352"/>
      <c r="M8" s="355"/>
      <c r="N8" s="394" t="str">
        <f t="shared" si="0"/>
        <v>Onions, Yellow, Fresh, Chopped</v>
      </c>
      <c r="O8" s="395"/>
      <c r="P8" s="395"/>
      <c r="Q8" s="395"/>
      <c r="R8" s="178">
        <v>0.0666</v>
      </c>
      <c r="S8" s="167" t="s">
        <v>61</v>
      </c>
      <c r="T8" s="168">
        <f>X2*R8</f>
        <v>6.660000000000001</v>
      </c>
      <c r="U8" s="180">
        <f>(X2*R8)/AA8</f>
        <v>7.400000000000001</v>
      </c>
      <c r="V8" s="170" t="s">
        <v>61</v>
      </c>
      <c r="W8" s="171">
        <v>0</v>
      </c>
      <c r="X8" s="181">
        <f t="shared" si="1"/>
        <v>7.400000000000001</v>
      </c>
      <c r="Y8" s="181"/>
      <c r="Z8" s="173">
        <f t="shared" si="2"/>
        <v>0</v>
      </c>
      <c r="AA8" s="179">
        <v>0.9</v>
      </c>
      <c r="AB8" s="175">
        <f>Z8/X2</f>
        <v>0</v>
      </c>
      <c r="AC8" s="182">
        <f t="shared" si="3"/>
        <v>0</v>
      </c>
      <c r="AD8" s="177"/>
      <c r="AE8" s="177"/>
      <c r="AF8" s="177"/>
    </row>
    <row r="9" spans="1:32" ht="18.75" customHeight="1">
      <c r="A9" s="351" t="s">
        <v>458</v>
      </c>
      <c r="B9" s="352"/>
      <c r="C9" s="352"/>
      <c r="D9" s="353"/>
      <c r="E9" s="356" t="s">
        <v>616</v>
      </c>
      <c r="F9" s="355"/>
      <c r="G9" s="98">
        <v>3</v>
      </c>
      <c r="H9" s="352" t="s">
        <v>617</v>
      </c>
      <c r="I9" s="352"/>
      <c r="J9" s="352"/>
      <c r="K9" s="352"/>
      <c r="L9" s="352"/>
      <c r="M9" s="355"/>
      <c r="N9" s="394" t="str">
        <f t="shared" si="0"/>
        <v>Rice, Long Grain</v>
      </c>
      <c r="O9" s="395"/>
      <c r="P9" s="395"/>
      <c r="Q9" s="395"/>
      <c r="R9" s="178">
        <v>0.09</v>
      </c>
      <c r="S9" s="167" t="s">
        <v>61</v>
      </c>
      <c r="T9" s="168">
        <f>X2*R9</f>
        <v>9</v>
      </c>
      <c r="U9" s="180">
        <f>(X2*R9)/AA9</f>
        <v>9</v>
      </c>
      <c r="V9" s="170" t="s">
        <v>61</v>
      </c>
      <c r="W9" s="171">
        <v>0</v>
      </c>
      <c r="X9" s="168">
        <f t="shared" si="1"/>
        <v>9</v>
      </c>
      <c r="Y9" s="168"/>
      <c r="Z9" s="173">
        <f t="shared" si="2"/>
        <v>0</v>
      </c>
      <c r="AA9" s="179">
        <v>1</v>
      </c>
      <c r="AB9" s="175">
        <f>Z9/X2</f>
        <v>0</v>
      </c>
      <c r="AC9" s="182">
        <f t="shared" si="3"/>
        <v>0</v>
      </c>
      <c r="AD9" s="177"/>
      <c r="AE9" s="177"/>
      <c r="AF9" s="177"/>
    </row>
    <row r="10" spans="1:32" ht="18.75" customHeight="1">
      <c r="A10" s="351" t="s">
        <v>106</v>
      </c>
      <c r="B10" s="352"/>
      <c r="C10" s="352"/>
      <c r="D10" s="353"/>
      <c r="E10" s="356" t="s">
        <v>235</v>
      </c>
      <c r="F10" s="355"/>
      <c r="G10" s="98">
        <v>4</v>
      </c>
      <c r="H10" s="352" t="s">
        <v>618</v>
      </c>
      <c r="I10" s="352"/>
      <c r="J10" s="352"/>
      <c r="K10" s="352"/>
      <c r="L10" s="352"/>
      <c r="M10" s="355"/>
      <c r="N10" s="394" t="str">
        <f t="shared" si="0"/>
        <v>Salt</v>
      </c>
      <c r="O10" s="395"/>
      <c r="P10" s="395"/>
      <c r="Q10" s="395"/>
      <c r="R10" s="183">
        <v>0.01</v>
      </c>
      <c r="S10" s="167" t="s">
        <v>103</v>
      </c>
      <c r="T10" s="168">
        <f>X2*R10</f>
        <v>1</v>
      </c>
      <c r="U10" s="180">
        <f>(X2*R10)/AA10</f>
        <v>1</v>
      </c>
      <c r="V10" s="170" t="s">
        <v>103</v>
      </c>
      <c r="W10" s="171">
        <v>0</v>
      </c>
      <c r="X10" s="181">
        <f t="shared" si="1"/>
        <v>1</v>
      </c>
      <c r="Y10" s="181"/>
      <c r="Z10" s="173">
        <f t="shared" si="2"/>
        <v>0</v>
      </c>
      <c r="AA10" s="179">
        <v>1</v>
      </c>
      <c r="AB10" s="175">
        <f>Z10/X2</f>
        <v>0</v>
      </c>
      <c r="AC10" s="182">
        <f t="shared" si="3"/>
        <v>0</v>
      </c>
      <c r="AD10" s="177"/>
      <c r="AE10" s="177"/>
      <c r="AF10" s="177"/>
    </row>
    <row r="11" spans="1:32" ht="18.75" customHeight="1">
      <c r="A11" s="351" t="s">
        <v>412</v>
      </c>
      <c r="B11" s="359"/>
      <c r="C11" s="359"/>
      <c r="D11" s="355"/>
      <c r="E11" s="356" t="s">
        <v>235</v>
      </c>
      <c r="F11" s="355"/>
      <c r="G11" s="98"/>
      <c r="H11" s="352" t="s">
        <v>619</v>
      </c>
      <c r="I11" s="352"/>
      <c r="J11" s="352"/>
      <c r="K11" s="352"/>
      <c r="L11" s="352"/>
      <c r="M11" s="355"/>
      <c r="N11" s="393" t="str">
        <f t="shared" si="0"/>
        <v>Garlic Powder</v>
      </c>
      <c r="O11" s="359"/>
      <c r="P11" s="359"/>
      <c r="Q11" s="359"/>
      <c r="R11" s="178">
        <v>0.01</v>
      </c>
      <c r="S11" s="167" t="s">
        <v>103</v>
      </c>
      <c r="T11" s="168">
        <f>X2*R11</f>
        <v>1</v>
      </c>
      <c r="U11" s="184">
        <f>(X2*R11)/AA11</f>
        <v>1</v>
      </c>
      <c r="V11" s="170" t="s">
        <v>103</v>
      </c>
      <c r="W11" s="171">
        <v>0</v>
      </c>
      <c r="X11" s="181">
        <f t="shared" si="1"/>
        <v>1</v>
      </c>
      <c r="Y11" s="181"/>
      <c r="Z11" s="173">
        <f t="shared" si="2"/>
        <v>0</v>
      </c>
      <c r="AA11" s="179">
        <v>1</v>
      </c>
      <c r="AB11" s="175">
        <f>Z11/X2</f>
        <v>0</v>
      </c>
      <c r="AC11" s="176">
        <f t="shared" si="3"/>
        <v>0</v>
      </c>
      <c r="AD11" s="177"/>
      <c r="AE11" s="177"/>
      <c r="AF11" s="177"/>
    </row>
    <row r="12" spans="1:32" ht="18.75" customHeight="1">
      <c r="A12" s="351" t="s">
        <v>394</v>
      </c>
      <c r="B12" s="352"/>
      <c r="C12" s="352"/>
      <c r="D12" s="353"/>
      <c r="E12" s="356" t="s">
        <v>553</v>
      </c>
      <c r="F12" s="355"/>
      <c r="G12" s="98">
        <v>5</v>
      </c>
      <c r="H12" s="352" t="s">
        <v>620</v>
      </c>
      <c r="I12" s="352"/>
      <c r="J12" s="352"/>
      <c r="K12" s="352"/>
      <c r="L12" s="352"/>
      <c r="M12" s="355"/>
      <c r="N12" s="351" t="str">
        <f>A12</f>
        <v>Pepper, Black, Ground</v>
      </c>
      <c r="O12" s="357"/>
      <c r="P12" s="357"/>
      <c r="Q12" s="357"/>
      <c r="R12" s="178">
        <v>0.0013</v>
      </c>
      <c r="S12" s="167" t="s">
        <v>258</v>
      </c>
      <c r="T12" s="168">
        <f>X2*R12</f>
        <v>0.13</v>
      </c>
      <c r="U12" s="180">
        <f>(X2*R12)/AA12</f>
        <v>0.13</v>
      </c>
      <c r="V12" s="170" t="s">
        <v>258</v>
      </c>
      <c r="W12" s="171">
        <v>0</v>
      </c>
      <c r="X12" s="181">
        <f t="shared" si="1"/>
        <v>0.13</v>
      </c>
      <c r="Y12" s="181"/>
      <c r="Z12" s="173">
        <f t="shared" si="2"/>
        <v>0</v>
      </c>
      <c r="AA12" s="179">
        <v>1</v>
      </c>
      <c r="AB12" s="175">
        <f>Z12/X2</f>
        <v>0</v>
      </c>
      <c r="AC12" s="182">
        <f t="shared" si="3"/>
        <v>0</v>
      </c>
      <c r="AD12" s="177"/>
      <c r="AE12" s="177"/>
      <c r="AF12" s="177"/>
    </row>
    <row r="13" spans="1:32" ht="18.75" customHeight="1">
      <c r="A13" s="351" t="s">
        <v>551</v>
      </c>
      <c r="B13" s="352"/>
      <c r="C13" s="352"/>
      <c r="D13" s="353"/>
      <c r="E13" s="354" t="s">
        <v>621</v>
      </c>
      <c r="F13" s="355"/>
      <c r="G13" s="98"/>
      <c r="H13" s="352" t="s">
        <v>622</v>
      </c>
      <c r="I13" s="352"/>
      <c r="J13" s="352"/>
      <c r="K13" s="352"/>
      <c r="L13" s="352"/>
      <c r="M13" s="355"/>
      <c r="N13" s="394" t="str">
        <f t="shared" si="0"/>
        <v>Chicken Broth</v>
      </c>
      <c r="O13" s="395"/>
      <c r="P13" s="395"/>
      <c r="Q13" s="395"/>
      <c r="R13" s="178">
        <v>0.03</v>
      </c>
      <c r="S13" s="167" t="s">
        <v>95</v>
      </c>
      <c r="T13" s="168">
        <f>X2*R13</f>
        <v>3</v>
      </c>
      <c r="U13" s="184">
        <f>(X2*R13)/AA13</f>
        <v>3</v>
      </c>
      <c r="V13" s="170" t="s">
        <v>95</v>
      </c>
      <c r="W13" s="171">
        <v>0</v>
      </c>
      <c r="X13" s="181">
        <f t="shared" si="1"/>
        <v>3</v>
      </c>
      <c r="Y13" s="181"/>
      <c r="Z13" s="173">
        <f t="shared" si="2"/>
        <v>0</v>
      </c>
      <c r="AA13" s="179">
        <v>1</v>
      </c>
      <c r="AB13" s="175">
        <f>Z13/X2</f>
        <v>0</v>
      </c>
      <c r="AC13" s="182">
        <f t="shared" si="3"/>
        <v>0</v>
      </c>
      <c r="AD13" s="177"/>
      <c r="AE13" s="177"/>
      <c r="AF13" s="177"/>
    </row>
    <row r="14" spans="1:32" ht="18.75" customHeight="1">
      <c r="A14" s="351"/>
      <c r="B14" s="352"/>
      <c r="C14" s="352"/>
      <c r="D14" s="353"/>
      <c r="E14" s="354"/>
      <c r="F14" s="355"/>
      <c r="G14" s="98"/>
      <c r="H14" s="352" t="s">
        <v>264</v>
      </c>
      <c r="I14" s="352"/>
      <c r="J14" s="352"/>
      <c r="K14" s="352"/>
      <c r="L14" s="352"/>
      <c r="M14" s="355"/>
      <c r="N14" s="394">
        <f t="shared" si="0"/>
        <v>0</v>
      </c>
      <c r="O14" s="395"/>
      <c r="P14" s="395"/>
      <c r="Q14" s="395"/>
      <c r="R14" s="178"/>
      <c r="S14" s="167"/>
      <c r="T14" s="168">
        <f>X2*R14</f>
        <v>0</v>
      </c>
      <c r="U14" s="184">
        <f>(X2*R14)/AA14</f>
        <v>0</v>
      </c>
      <c r="V14" s="170"/>
      <c r="W14" s="171">
        <v>0</v>
      </c>
      <c r="X14" s="168">
        <f>U14/16</f>
        <v>0</v>
      </c>
      <c r="Y14" s="168"/>
      <c r="Z14" s="173">
        <f t="shared" si="2"/>
        <v>0</v>
      </c>
      <c r="AA14" s="179">
        <v>1</v>
      </c>
      <c r="AB14" s="175">
        <f>Z14/X2</f>
        <v>0</v>
      </c>
      <c r="AC14" s="182">
        <f t="shared" si="3"/>
        <v>0</v>
      </c>
      <c r="AD14" s="177"/>
      <c r="AE14" s="177"/>
      <c r="AF14" s="177"/>
    </row>
    <row r="15" spans="1:32" ht="18.75" customHeight="1">
      <c r="A15" s="351"/>
      <c r="B15" s="352"/>
      <c r="C15" s="352"/>
      <c r="D15" s="353"/>
      <c r="E15" s="354"/>
      <c r="F15" s="355"/>
      <c r="G15" s="98"/>
      <c r="H15" s="352" t="s">
        <v>603</v>
      </c>
      <c r="I15" s="352"/>
      <c r="J15" s="352"/>
      <c r="K15" s="352"/>
      <c r="L15" s="352"/>
      <c r="M15" s="355"/>
      <c r="N15" s="394">
        <f t="shared" si="0"/>
        <v>0</v>
      </c>
      <c r="O15" s="395"/>
      <c r="P15" s="395"/>
      <c r="Q15" s="395"/>
      <c r="R15" s="185"/>
      <c r="S15" s="167"/>
      <c r="T15" s="168"/>
      <c r="U15" s="184"/>
      <c r="V15" s="170"/>
      <c r="W15" s="171"/>
      <c r="X15" s="168"/>
      <c r="Y15" s="168"/>
      <c r="Z15" s="173"/>
      <c r="AA15" s="179"/>
      <c r="AB15" s="175"/>
      <c r="AC15" s="182"/>
      <c r="AD15" s="177"/>
      <c r="AE15" s="177"/>
      <c r="AF15" s="177"/>
    </row>
    <row r="16" spans="1:32" ht="18.75" customHeight="1">
      <c r="A16" s="351"/>
      <c r="B16" s="352"/>
      <c r="C16" s="352"/>
      <c r="D16" s="353"/>
      <c r="E16" s="354"/>
      <c r="F16" s="355"/>
      <c r="G16" s="98"/>
      <c r="H16" s="352"/>
      <c r="I16" s="352"/>
      <c r="J16" s="352"/>
      <c r="K16" s="352"/>
      <c r="L16" s="352"/>
      <c r="M16" s="355"/>
      <c r="N16" s="394">
        <f t="shared" si="0"/>
        <v>0</v>
      </c>
      <c r="O16" s="395"/>
      <c r="P16" s="395"/>
      <c r="Q16" s="395"/>
      <c r="R16" s="185"/>
      <c r="S16" s="167"/>
      <c r="T16" s="168"/>
      <c r="U16" s="184"/>
      <c r="V16" s="170"/>
      <c r="W16" s="171"/>
      <c r="X16" s="168"/>
      <c r="Y16" s="168"/>
      <c r="Z16" s="173"/>
      <c r="AA16" s="179"/>
      <c r="AB16" s="175"/>
      <c r="AC16" s="182"/>
      <c r="AD16" s="177"/>
      <c r="AE16" s="177"/>
      <c r="AF16" s="177"/>
    </row>
    <row r="17" spans="1:32" ht="18.75" customHeight="1">
      <c r="A17" s="351"/>
      <c r="B17" s="352"/>
      <c r="C17" s="352"/>
      <c r="D17" s="353"/>
      <c r="E17" s="354"/>
      <c r="F17" s="355"/>
      <c r="G17" s="98"/>
      <c r="H17" s="352"/>
      <c r="I17" s="352"/>
      <c r="J17" s="352"/>
      <c r="K17" s="352"/>
      <c r="L17" s="352"/>
      <c r="M17" s="355"/>
      <c r="N17" s="394"/>
      <c r="O17" s="395"/>
      <c r="P17" s="395"/>
      <c r="Q17" s="395"/>
      <c r="R17" s="185"/>
      <c r="S17" s="167"/>
      <c r="T17" s="168"/>
      <c r="U17" s="184"/>
      <c r="V17" s="170"/>
      <c r="W17" s="171"/>
      <c r="X17" s="168"/>
      <c r="Y17" s="168"/>
      <c r="Z17" s="186"/>
      <c r="AA17" s="179"/>
      <c r="AB17" s="175"/>
      <c r="AC17" s="182"/>
      <c r="AD17" s="177"/>
      <c r="AE17" s="177"/>
      <c r="AF17" s="177"/>
    </row>
    <row r="18" spans="1:32" ht="18.75" customHeight="1" thickBot="1">
      <c r="A18" s="414"/>
      <c r="B18" s="402"/>
      <c r="C18" s="402"/>
      <c r="D18" s="415"/>
      <c r="E18" s="354"/>
      <c r="F18" s="355"/>
      <c r="G18" s="187"/>
      <c r="H18" s="402"/>
      <c r="I18" s="402"/>
      <c r="J18" s="402"/>
      <c r="K18" s="402"/>
      <c r="L18" s="402"/>
      <c r="M18" s="403"/>
      <c r="N18" s="394"/>
      <c r="O18" s="395"/>
      <c r="P18" s="395"/>
      <c r="Q18" s="395"/>
      <c r="R18" s="185"/>
      <c r="S18" s="167"/>
      <c r="T18" s="168"/>
      <c r="U18" s="184"/>
      <c r="V18" s="170"/>
      <c r="W18" s="171"/>
      <c r="X18" s="168"/>
      <c r="Y18" s="168"/>
      <c r="Z18" s="186"/>
      <c r="AA18" s="179"/>
      <c r="AB18" s="175"/>
      <c r="AC18" s="182"/>
      <c r="AD18" s="177"/>
      <c r="AE18" s="177"/>
      <c r="AF18" s="177"/>
    </row>
    <row r="19" spans="1:32" ht="25.5" customHeight="1" thickBot="1">
      <c r="A19" s="188"/>
      <c r="B19" s="217"/>
      <c r="C19" s="217"/>
      <c r="D19" s="217"/>
      <c r="E19" s="217"/>
      <c r="F19" s="217"/>
      <c r="G19" s="217"/>
      <c r="H19" s="217"/>
      <c r="I19" s="217"/>
      <c r="J19" s="217"/>
      <c r="K19" s="218"/>
      <c r="L19" s="131"/>
      <c r="M19" s="131"/>
      <c r="N19" s="416" t="s">
        <v>47</v>
      </c>
      <c r="O19" s="417"/>
      <c r="P19" s="417"/>
      <c r="Q19" s="418"/>
      <c r="R19" s="419" t="s">
        <v>7</v>
      </c>
      <c r="S19" s="418"/>
      <c r="T19" s="418"/>
      <c r="U19" s="418"/>
      <c r="V19" s="418"/>
      <c r="W19" s="418"/>
      <c r="X19" s="418"/>
      <c r="Y19" s="418"/>
      <c r="Z19" s="418"/>
      <c r="AA19" s="418"/>
      <c r="AB19" s="418"/>
      <c r="AC19" s="122">
        <f>ROUNDUP(SUM(AC6:AC18),5)</f>
        <v>0</v>
      </c>
      <c r="AD19" s="177"/>
      <c r="AE19" s="177"/>
      <c r="AF19" s="177"/>
    </row>
    <row r="20" spans="1:32" ht="20.25" customHeight="1">
      <c r="A20" s="398" t="s">
        <v>45</v>
      </c>
      <c r="B20" s="399"/>
      <c r="C20" s="399"/>
      <c r="D20" s="399"/>
      <c r="E20" s="399"/>
      <c r="F20" s="399"/>
      <c r="G20" s="399"/>
      <c r="H20" s="399"/>
      <c r="I20" s="399"/>
      <c r="J20" s="399"/>
      <c r="K20" s="400"/>
      <c r="L20" s="189"/>
      <c r="M20" s="189"/>
      <c r="N20" s="411"/>
      <c r="O20" s="412"/>
      <c r="P20" s="412"/>
      <c r="Q20" s="412"/>
      <c r="R20" s="190"/>
      <c r="S20" s="190"/>
      <c r="T20" s="190"/>
      <c r="U20" s="190"/>
      <c r="V20" s="190"/>
      <c r="W20" s="112" t="s">
        <v>9</v>
      </c>
      <c r="X20" s="112"/>
      <c r="Y20" s="112"/>
      <c r="Z20" s="112"/>
      <c r="AA20" s="112"/>
      <c r="AB20" s="112"/>
      <c r="AC20" s="125">
        <f>ROUND(AC19*10/100,5)</f>
        <v>0</v>
      </c>
      <c r="AD20" s="177"/>
      <c r="AE20" s="177"/>
      <c r="AF20" s="177"/>
    </row>
    <row r="21" spans="1:32" ht="22.5" customHeight="1" thickBot="1">
      <c r="A21" s="329" t="s">
        <v>42</v>
      </c>
      <c r="B21" s="404"/>
      <c r="C21" s="404"/>
      <c r="D21" s="404"/>
      <c r="E21" s="404"/>
      <c r="F21" s="219"/>
      <c r="G21" s="331" t="s">
        <v>46</v>
      </c>
      <c r="H21" s="331"/>
      <c r="I21" s="331" t="s">
        <v>217</v>
      </c>
      <c r="J21" s="404"/>
      <c r="K21" s="405"/>
      <c r="L21" s="219"/>
      <c r="M21" s="219"/>
      <c r="N21" s="145"/>
      <c r="O21" s="191"/>
      <c r="P21" s="410"/>
      <c r="Q21" s="410"/>
      <c r="R21" s="192"/>
      <c r="S21" s="192"/>
      <c r="T21" s="192"/>
      <c r="U21" s="192"/>
      <c r="V21" s="192"/>
      <c r="W21" s="93" t="s">
        <v>6</v>
      </c>
      <c r="X21" s="93"/>
      <c r="Y21" s="93"/>
      <c r="Z21" s="93"/>
      <c r="AA21" s="93"/>
      <c r="AB21" s="93"/>
      <c r="AC21" s="130">
        <f>AC19+AC20</f>
        <v>0</v>
      </c>
      <c r="AD21" s="177"/>
      <c r="AE21" s="177"/>
      <c r="AF21" s="177"/>
    </row>
    <row r="22" spans="18:32" ht="7.5" customHeight="1" thickBot="1">
      <c r="R22" s="319"/>
      <c r="S22" s="319"/>
      <c r="T22" s="214"/>
      <c r="U22" s="214"/>
      <c r="V22" s="214"/>
      <c r="W22" s="214"/>
      <c r="X22" s="214"/>
      <c r="Y22" s="214"/>
      <c r="Z22" s="214"/>
      <c r="AA22" s="88"/>
      <c r="AB22" s="88"/>
      <c r="AC22" s="88"/>
      <c r="AD22" s="151"/>
      <c r="AE22" s="151"/>
      <c r="AF22" s="151"/>
    </row>
    <row r="23" spans="1:32" ht="20.25" customHeight="1">
      <c r="A23" s="213" t="s">
        <v>35</v>
      </c>
      <c r="B23" s="313" t="s">
        <v>36</v>
      </c>
      <c r="C23" s="313"/>
      <c r="D23" s="65" t="s">
        <v>37</v>
      </c>
      <c r="E23" s="65" t="s">
        <v>38</v>
      </c>
      <c r="F23" s="65" t="s">
        <v>39</v>
      </c>
      <c r="G23" s="313" t="s">
        <v>40</v>
      </c>
      <c r="H23" s="313"/>
      <c r="I23" s="313" t="s">
        <v>41</v>
      </c>
      <c r="J23" s="313"/>
      <c r="K23" s="313" t="s">
        <v>52</v>
      </c>
      <c r="L23" s="313"/>
      <c r="M23" s="213" t="s">
        <v>125</v>
      </c>
      <c r="N23" s="413" t="s">
        <v>5</v>
      </c>
      <c r="O23" s="322"/>
      <c r="P23" s="322"/>
      <c r="Q23" s="131"/>
      <c r="R23" s="322"/>
      <c r="S23" s="323"/>
      <c r="T23" s="215"/>
      <c r="U23" s="215"/>
      <c r="V23" s="215"/>
      <c r="W23" s="311" t="s">
        <v>122</v>
      </c>
      <c r="X23" s="312"/>
      <c r="Y23" s="312"/>
      <c r="Z23" s="312"/>
      <c r="AA23" s="312"/>
      <c r="AB23" s="222"/>
      <c r="AC23" s="195">
        <f>AC21/X2</f>
        <v>0</v>
      </c>
      <c r="AD23" s="193"/>
      <c r="AE23" s="193"/>
      <c r="AF23" s="193"/>
    </row>
    <row r="24" spans="1:32" ht="37.5" customHeight="1">
      <c r="A24" s="213" t="s">
        <v>623</v>
      </c>
      <c r="B24" s="313" t="s">
        <v>624</v>
      </c>
      <c r="C24" s="313"/>
      <c r="D24" s="65" t="s">
        <v>219</v>
      </c>
      <c r="E24" s="65" t="s">
        <v>219</v>
      </c>
      <c r="F24" s="65" t="s">
        <v>625</v>
      </c>
      <c r="G24" s="313" t="s">
        <v>626</v>
      </c>
      <c r="H24" s="313"/>
      <c r="I24" s="313" t="s">
        <v>627</v>
      </c>
      <c r="J24" s="313"/>
      <c r="K24" s="313" t="s">
        <v>60</v>
      </c>
      <c r="L24" s="313"/>
      <c r="M24" s="148">
        <f ca="1">NOW()</f>
        <v>41121.30702407407</v>
      </c>
      <c r="N24" s="98" t="s">
        <v>19</v>
      </c>
      <c r="O24" s="94" t="s">
        <v>20</v>
      </c>
      <c r="P24" s="94" t="s">
        <v>21</v>
      </c>
      <c r="Q24" s="94" t="s">
        <v>22</v>
      </c>
      <c r="R24" s="406" t="s">
        <v>8</v>
      </c>
      <c r="S24" s="407"/>
      <c r="T24" s="220"/>
      <c r="U24" s="220"/>
      <c r="V24" s="220"/>
      <c r="W24" s="150"/>
      <c r="X24" s="221" t="s">
        <v>123</v>
      </c>
      <c r="Y24" s="221"/>
      <c r="Z24" s="221"/>
      <c r="AA24" s="221" t="s">
        <v>23</v>
      </c>
      <c r="AB24" s="408" t="s">
        <v>24</v>
      </c>
      <c r="AC24" s="409"/>
      <c r="AD24" s="193"/>
      <c r="AE24" s="193"/>
      <c r="AF24" s="193"/>
    </row>
    <row r="25" spans="14:29" ht="19.5" customHeight="1" thickBot="1">
      <c r="N25" s="139">
        <f>X2</f>
        <v>100</v>
      </c>
      <c r="O25" s="140"/>
      <c r="P25" s="141">
        <f>AC21</f>
        <v>0</v>
      </c>
      <c r="Q25" s="142">
        <v>0</v>
      </c>
      <c r="R25" s="307">
        <f>P25+Q25</f>
        <v>0</v>
      </c>
      <c r="S25" s="308"/>
      <c r="T25" s="143"/>
      <c r="U25" s="144"/>
      <c r="V25" s="144"/>
      <c r="W25" s="145"/>
      <c r="X25" s="194" t="e">
        <f>AC23/AA25</f>
        <v>#DIV/0!</v>
      </c>
      <c r="Y25" s="146"/>
      <c r="Z25" s="146"/>
      <c r="AA25" s="147"/>
      <c r="AB25" s="309">
        <f ca="1">NOW()</f>
        <v>41121.30702407407</v>
      </c>
      <c r="AC25" s="310"/>
    </row>
  </sheetData>
  <sheetProtection/>
  <mergeCells count="89">
    <mergeCell ref="A1:K1"/>
    <mergeCell ref="N1:AC1"/>
    <mergeCell ref="A2:B2"/>
    <mergeCell ref="C2:G2"/>
    <mergeCell ref="N2:O2"/>
    <mergeCell ref="P2:T2"/>
    <mergeCell ref="B3:G4"/>
    <mergeCell ref="P3:V4"/>
    <mergeCell ref="A5:D5"/>
    <mergeCell ref="E5:F5"/>
    <mergeCell ref="G5:M5"/>
    <mergeCell ref="N5:Q5"/>
    <mergeCell ref="X5:Y5"/>
    <mergeCell ref="A6:D6"/>
    <mergeCell ref="E6:F6"/>
    <mergeCell ref="H6:M6"/>
    <mergeCell ref="N6:Q6"/>
    <mergeCell ref="A7:D7"/>
    <mergeCell ref="E7:F7"/>
    <mergeCell ref="H7:M7"/>
    <mergeCell ref="N7:Q7"/>
    <mergeCell ref="A8:D8"/>
    <mergeCell ref="E8:F8"/>
    <mergeCell ref="H8:M8"/>
    <mergeCell ref="N8:Q8"/>
    <mergeCell ref="A9:D9"/>
    <mergeCell ref="E9:F9"/>
    <mergeCell ref="H9:M9"/>
    <mergeCell ref="N9:Q9"/>
    <mergeCell ref="A10:D10"/>
    <mergeCell ref="E10:F10"/>
    <mergeCell ref="H10:M10"/>
    <mergeCell ref="N10:Q10"/>
    <mergeCell ref="A11:D11"/>
    <mergeCell ref="E11:F11"/>
    <mergeCell ref="H11:M11"/>
    <mergeCell ref="N11:Q11"/>
    <mergeCell ref="A12:D12"/>
    <mergeCell ref="E12:F12"/>
    <mergeCell ref="H12:M12"/>
    <mergeCell ref="N12:Q12"/>
    <mergeCell ref="A13:D13"/>
    <mergeCell ref="E13:F13"/>
    <mergeCell ref="H13:M13"/>
    <mergeCell ref="N13:Q13"/>
    <mergeCell ref="A14:D14"/>
    <mergeCell ref="E14:F14"/>
    <mergeCell ref="H14:M14"/>
    <mergeCell ref="N14:Q14"/>
    <mergeCell ref="A15:D15"/>
    <mergeCell ref="E15:F15"/>
    <mergeCell ref="H15:M15"/>
    <mergeCell ref="N15:Q15"/>
    <mergeCell ref="A16:D16"/>
    <mergeCell ref="E16:F16"/>
    <mergeCell ref="H16:M16"/>
    <mergeCell ref="N16:Q16"/>
    <mergeCell ref="A17:D17"/>
    <mergeCell ref="E17:F17"/>
    <mergeCell ref="H17:M17"/>
    <mergeCell ref="N17:Q17"/>
    <mergeCell ref="A18:D18"/>
    <mergeCell ref="E18:F18"/>
    <mergeCell ref="H18:M18"/>
    <mergeCell ref="N18:Q18"/>
    <mergeCell ref="N19:Q19"/>
    <mergeCell ref="R19:AB19"/>
    <mergeCell ref="A20:K20"/>
    <mergeCell ref="N20:Q20"/>
    <mergeCell ref="A21:E21"/>
    <mergeCell ref="G21:H21"/>
    <mergeCell ref="I21:K21"/>
    <mergeCell ref="P21:Q21"/>
    <mergeCell ref="R22:S22"/>
    <mergeCell ref="B23:C23"/>
    <mergeCell ref="G23:H23"/>
    <mergeCell ref="I23:J23"/>
    <mergeCell ref="K23:L23"/>
    <mergeCell ref="N23:P23"/>
    <mergeCell ref="R23:S23"/>
    <mergeCell ref="AB24:AC24"/>
    <mergeCell ref="R25:S25"/>
    <mergeCell ref="AB25:AC25"/>
    <mergeCell ref="W23:AA23"/>
    <mergeCell ref="B24:C24"/>
    <mergeCell ref="G24:H24"/>
    <mergeCell ref="I24:J24"/>
    <mergeCell ref="K24:L24"/>
    <mergeCell ref="R24:S24"/>
  </mergeCells>
  <hyperlinks>
    <hyperlink ref="M1" location="LIST!A1" display="BACK TO MENU LIST"/>
  </hyperlinks>
  <printOptions/>
  <pageMargins left="0.7" right="0.45" top="0.75" bottom="0.5" header="0.3" footer="0.3"/>
  <pageSetup horizontalDpi="600" verticalDpi="600" orientation="landscape" scale="85" r:id="rId1"/>
  <colBreaks count="1" manualBreakCount="1">
    <brk id="13" max="65535" man="1"/>
  </colBreaks>
</worksheet>
</file>

<file path=xl/worksheets/sheet26.xml><?xml version="1.0" encoding="utf-8"?>
<worksheet xmlns="http://schemas.openxmlformats.org/spreadsheetml/2006/main" xmlns:r="http://schemas.openxmlformats.org/officeDocument/2006/relationships">
  <dimension ref="A1:AH30"/>
  <sheetViews>
    <sheetView zoomScalePageLayoutView="0" workbookViewId="0" topLeftCell="A1">
      <selection activeCell="M1" sqref="M1"/>
    </sheetView>
  </sheetViews>
  <sheetFormatPr defaultColWidth="9.140625" defaultRowHeight="12.75"/>
  <cols>
    <col min="1" max="1" width="9.8515625" style="87" customWidth="1"/>
    <col min="2" max="3" width="9.140625" style="87" customWidth="1"/>
    <col min="4" max="4" width="6.140625" style="87" customWidth="1"/>
    <col min="5" max="5" width="9.140625" style="87" customWidth="1"/>
    <col min="6" max="6" width="14.421875" style="87" customWidth="1"/>
    <col min="7" max="7" width="4.8515625" style="87" customWidth="1"/>
    <col min="8" max="8" width="8.57421875" style="87" customWidth="1"/>
    <col min="9" max="9" width="9.8515625" style="87" customWidth="1"/>
    <col min="10" max="10" width="8.57421875" style="87" customWidth="1"/>
    <col min="11" max="12" width="13.7109375" style="87" customWidth="1"/>
    <col min="13" max="13" width="38.8515625" style="87" customWidth="1"/>
    <col min="14" max="16" width="9.140625" style="87" customWidth="1"/>
    <col min="17" max="17" width="9.8515625" style="87" customWidth="1"/>
    <col min="18" max="18" width="8.57421875" style="87" customWidth="1"/>
    <col min="19" max="19" width="7.7109375" style="87" customWidth="1"/>
    <col min="20" max="20" width="10.421875" style="87" customWidth="1"/>
    <col min="21" max="22" width="8.8515625" style="87" customWidth="1"/>
    <col min="23" max="23" width="11.7109375" style="87" customWidth="1"/>
    <col min="24" max="24" width="12.28125" style="87" customWidth="1"/>
    <col min="25" max="25" width="4.140625" style="87" customWidth="1"/>
    <col min="26" max="26" width="10.28125" style="87" customWidth="1"/>
    <col min="27" max="27" width="8.140625" style="87" customWidth="1"/>
    <col min="28" max="28" width="8.57421875" style="87" customWidth="1"/>
    <col min="29" max="29" width="11.57421875" style="87" customWidth="1"/>
    <col min="30" max="32" width="9.00390625" style="87" customWidth="1"/>
    <col min="33" max="16384" width="9.140625" style="87" customWidth="1"/>
  </cols>
  <sheetData>
    <row r="1" spans="1:34" ht="21.75" thickBot="1">
      <c r="A1" s="386" t="s">
        <v>43</v>
      </c>
      <c r="B1" s="386"/>
      <c r="C1" s="386"/>
      <c r="D1" s="386"/>
      <c r="E1" s="386"/>
      <c r="F1" s="386"/>
      <c r="G1" s="386"/>
      <c r="H1" s="386"/>
      <c r="I1" s="386"/>
      <c r="J1" s="386"/>
      <c r="K1" s="386"/>
      <c r="L1" s="85"/>
      <c r="M1" s="251" t="s">
        <v>629</v>
      </c>
      <c r="N1" s="387" t="s">
        <v>56</v>
      </c>
      <c r="O1" s="388"/>
      <c r="P1" s="388"/>
      <c r="Q1" s="388"/>
      <c r="R1" s="388"/>
      <c r="S1" s="388"/>
      <c r="T1" s="388"/>
      <c r="U1" s="388"/>
      <c r="V1" s="388"/>
      <c r="W1" s="388"/>
      <c r="X1" s="388"/>
      <c r="Y1" s="388"/>
      <c r="Z1" s="388"/>
      <c r="AA1" s="388"/>
      <c r="AB1" s="388"/>
      <c r="AC1" s="388"/>
      <c r="AD1" s="214"/>
      <c r="AE1" s="214"/>
      <c r="AF1" s="214"/>
      <c r="AG1" s="151"/>
      <c r="AH1" s="151"/>
    </row>
    <row r="2" spans="1:34" ht="47.25" customHeight="1" thickBot="1">
      <c r="A2" s="370" t="s">
        <v>44</v>
      </c>
      <c r="B2" s="370"/>
      <c r="C2" s="389" t="s">
        <v>485</v>
      </c>
      <c r="D2" s="389"/>
      <c r="E2" s="389"/>
      <c r="F2" s="389"/>
      <c r="G2" s="389"/>
      <c r="H2" s="88" t="s">
        <v>55</v>
      </c>
      <c r="I2" s="89">
        <v>100</v>
      </c>
      <c r="J2" s="88" t="s">
        <v>48</v>
      </c>
      <c r="K2" s="152">
        <v>0.5</v>
      </c>
      <c r="L2" s="153" t="s">
        <v>156</v>
      </c>
      <c r="M2" s="91"/>
      <c r="N2" s="390" t="s">
        <v>17</v>
      </c>
      <c r="O2" s="390"/>
      <c r="P2" s="391" t="str">
        <f>C2</f>
        <v>Savory Baked Beans</v>
      </c>
      <c r="Q2" s="391"/>
      <c r="R2" s="391"/>
      <c r="S2" s="391"/>
      <c r="T2" s="392"/>
      <c r="U2" s="149"/>
      <c r="V2" s="149"/>
      <c r="W2" s="88" t="s">
        <v>55</v>
      </c>
      <c r="X2" s="93">
        <f>I2</f>
        <v>100</v>
      </c>
      <c r="Y2" s="112"/>
      <c r="Z2" s="94" t="s">
        <v>53</v>
      </c>
      <c r="AA2" s="95">
        <f>K2</f>
        <v>0.5</v>
      </c>
      <c r="AB2" s="159" t="s">
        <v>85</v>
      </c>
      <c r="AC2" s="155"/>
      <c r="AD2" s="156"/>
      <c r="AE2" s="156"/>
      <c r="AF2" s="156"/>
      <c r="AG2" s="155"/>
      <c r="AH2" s="155"/>
    </row>
    <row r="3" spans="1:34" ht="19.5" customHeight="1">
      <c r="A3" s="216"/>
      <c r="B3" s="370"/>
      <c r="C3" s="423"/>
      <c r="D3" s="423"/>
      <c r="E3" s="423"/>
      <c r="F3" s="423"/>
      <c r="G3" s="423"/>
      <c r="H3" s="157"/>
      <c r="I3" s="214"/>
      <c r="J3" s="88"/>
      <c r="K3" s="95"/>
      <c r="L3" s="158"/>
      <c r="M3" s="92"/>
      <c r="N3" s="88"/>
      <c r="O3" s="88"/>
      <c r="P3" s="422">
        <f>C3</f>
        <v>0</v>
      </c>
      <c r="Q3" s="423"/>
      <c r="R3" s="423"/>
      <c r="S3" s="423"/>
      <c r="T3" s="423"/>
      <c r="U3" s="423"/>
      <c r="V3" s="423"/>
      <c r="W3" s="88"/>
      <c r="X3" s="112">
        <f>I3</f>
        <v>0</v>
      </c>
      <c r="Y3" s="112"/>
      <c r="Z3" s="94"/>
      <c r="AA3" s="95"/>
      <c r="AB3" s="159"/>
      <c r="AC3" s="155"/>
      <c r="AD3" s="156"/>
      <c r="AE3" s="156"/>
      <c r="AF3" s="156"/>
      <c r="AG3" s="155"/>
      <c r="AH3" s="155"/>
    </row>
    <row r="4" spans="2:34" ht="15" customHeight="1" thickBot="1">
      <c r="B4" s="410"/>
      <c r="C4" s="410"/>
      <c r="D4" s="410"/>
      <c r="E4" s="410"/>
      <c r="F4" s="410"/>
      <c r="G4" s="410"/>
      <c r="H4" s="160"/>
      <c r="I4" s="160"/>
      <c r="N4" s="161"/>
      <c r="O4" s="161"/>
      <c r="P4" s="410"/>
      <c r="Q4" s="410"/>
      <c r="R4" s="410"/>
      <c r="S4" s="410"/>
      <c r="T4" s="410"/>
      <c r="U4" s="410"/>
      <c r="V4" s="410"/>
      <c r="W4" s="214"/>
      <c r="X4" s="155"/>
      <c r="Y4" s="155"/>
      <c r="Z4" s="155"/>
      <c r="AA4" s="155"/>
      <c r="AB4" s="155"/>
      <c r="AC4" s="155"/>
      <c r="AD4" s="162"/>
      <c r="AE4" s="162"/>
      <c r="AF4" s="162"/>
      <c r="AG4" s="155"/>
      <c r="AH4" s="155"/>
    </row>
    <row r="5" spans="1:32" ht="45.75" customHeight="1" thickBot="1">
      <c r="A5" s="381" t="s">
        <v>1</v>
      </c>
      <c r="B5" s="396"/>
      <c r="C5" s="396"/>
      <c r="D5" s="397"/>
      <c r="E5" s="420" t="s">
        <v>54</v>
      </c>
      <c r="F5" s="421"/>
      <c r="G5" s="420" t="s">
        <v>32</v>
      </c>
      <c r="H5" s="427"/>
      <c r="I5" s="427"/>
      <c r="J5" s="427"/>
      <c r="K5" s="427"/>
      <c r="L5" s="427"/>
      <c r="M5" s="421"/>
      <c r="N5" s="425" t="s">
        <v>1</v>
      </c>
      <c r="O5" s="426"/>
      <c r="P5" s="426"/>
      <c r="Q5" s="426"/>
      <c r="R5" s="163" t="s">
        <v>31</v>
      </c>
      <c r="S5" s="223" t="s">
        <v>2</v>
      </c>
      <c r="T5" s="164" t="s">
        <v>51</v>
      </c>
      <c r="U5" s="163" t="s">
        <v>30</v>
      </c>
      <c r="V5" s="163" t="s">
        <v>49</v>
      </c>
      <c r="W5" s="163" t="s">
        <v>58</v>
      </c>
      <c r="X5" s="362" t="s">
        <v>79</v>
      </c>
      <c r="Y5" s="362"/>
      <c r="Z5" s="163" t="s">
        <v>50</v>
      </c>
      <c r="AA5" s="164" t="s">
        <v>13</v>
      </c>
      <c r="AB5" s="164" t="s">
        <v>129</v>
      </c>
      <c r="AC5" s="165" t="s">
        <v>130</v>
      </c>
      <c r="AD5" s="214"/>
      <c r="AE5" s="214"/>
      <c r="AF5" s="214"/>
    </row>
    <row r="6" spans="1:32" ht="18.75" customHeight="1">
      <c r="A6" s="363" t="s">
        <v>486</v>
      </c>
      <c r="B6" s="364"/>
      <c r="C6" s="364"/>
      <c r="D6" s="365"/>
      <c r="E6" s="366" t="s">
        <v>487</v>
      </c>
      <c r="F6" s="367"/>
      <c r="G6" s="98">
        <v>1</v>
      </c>
      <c r="H6" s="364" t="s">
        <v>488</v>
      </c>
      <c r="I6" s="364"/>
      <c r="J6" s="364"/>
      <c r="K6" s="364"/>
      <c r="L6" s="364"/>
      <c r="M6" s="367"/>
      <c r="N6" s="394" t="str">
        <f aca="true" t="shared" si="0" ref="N6:N21">A6</f>
        <v>Beans, Kidney, Dry</v>
      </c>
      <c r="O6" s="395"/>
      <c r="P6" s="395"/>
      <c r="Q6" s="395"/>
      <c r="R6" s="166">
        <v>1.42</v>
      </c>
      <c r="S6" s="167" t="s">
        <v>307</v>
      </c>
      <c r="T6" s="168">
        <f>R6*X2</f>
        <v>142</v>
      </c>
      <c r="U6" s="184">
        <f>(X2*R6)/AA6</f>
        <v>142</v>
      </c>
      <c r="V6" s="170" t="s">
        <v>61</v>
      </c>
      <c r="W6" s="171">
        <v>1.07</v>
      </c>
      <c r="X6" s="241">
        <f>U6/16</f>
        <v>8.875</v>
      </c>
      <c r="Y6" s="241"/>
      <c r="Z6" s="173">
        <f>W6*X6</f>
        <v>9.49625</v>
      </c>
      <c r="AA6" s="174">
        <v>1</v>
      </c>
      <c r="AB6" s="175">
        <f>Z6/X2</f>
        <v>0.0949625</v>
      </c>
      <c r="AC6" s="176">
        <f aca="true" t="shared" si="1" ref="AC6:AC16">Z6</f>
        <v>9.49625</v>
      </c>
      <c r="AD6" s="177"/>
      <c r="AE6" s="177"/>
      <c r="AF6" s="177"/>
    </row>
    <row r="7" spans="1:32" ht="18.75" customHeight="1">
      <c r="A7" s="351" t="s">
        <v>489</v>
      </c>
      <c r="B7" s="352"/>
      <c r="C7" s="352"/>
      <c r="D7" s="353"/>
      <c r="E7" s="356" t="s">
        <v>490</v>
      </c>
      <c r="F7" s="355"/>
      <c r="G7" s="98"/>
      <c r="H7" s="352" t="s">
        <v>491</v>
      </c>
      <c r="I7" s="352"/>
      <c r="J7" s="352"/>
      <c r="K7" s="352"/>
      <c r="L7" s="352"/>
      <c r="M7" s="355"/>
      <c r="N7" s="394" t="str">
        <f t="shared" si="0"/>
        <v>Water, Cold</v>
      </c>
      <c r="O7" s="395"/>
      <c r="P7" s="395"/>
      <c r="Q7" s="395"/>
      <c r="R7" s="178">
        <v>0.22</v>
      </c>
      <c r="S7" s="167" t="s">
        <v>209</v>
      </c>
      <c r="T7" s="228">
        <f>X2*R7</f>
        <v>22</v>
      </c>
      <c r="U7" s="184">
        <f>(X2*R7)/AA7</f>
        <v>22</v>
      </c>
      <c r="V7" s="170" t="s">
        <v>492</v>
      </c>
      <c r="W7" s="171">
        <v>0</v>
      </c>
      <c r="X7" s="181">
        <f>U7/4</f>
        <v>5.5</v>
      </c>
      <c r="Y7" s="181"/>
      <c r="Z7" s="173">
        <f aca="true" t="shared" si="2" ref="Z7:Z17">W7*X7</f>
        <v>0</v>
      </c>
      <c r="AA7" s="179">
        <v>1</v>
      </c>
      <c r="AB7" s="175">
        <f>Z7/X2</f>
        <v>0</v>
      </c>
      <c r="AC7" s="176">
        <f t="shared" si="1"/>
        <v>0</v>
      </c>
      <c r="AD7" s="177"/>
      <c r="AE7" s="177"/>
      <c r="AF7" s="177"/>
    </row>
    <row r="8" spans="1:32" ht="18.75" customHeight="1">
      <c r="A8" s="351" t="s">
        <v>493</v>
      </c>
      <c r="B8" s="352"/>
      <c r="C8" s="352"/>
      <c r="D8" s="353"/>
      <c r="E8" s="354" t="s">
        <v>494</v>
      </c>
      <c r="F8" s="355"/>
      <c r="G8" s="98">
        <v>2</v>
      </c>
      <c r="H8" s="352" t="s">
        <v>495</v>
      </c>
      <c r="I8" s="352"/>
      <c r="J8" s="352"/>
      <c r="K8" s="352"/>
      <c r="L8" s="352"/>
      <c r="M8" s="355"/>
      <c r="N8" s="394" t="str">
        <f>A8</f>
        <v>Bacon, Raw</v>
      </c>
      <c r="O8" s="395"/>
      <c r="P8" s="395"/>
      <c r="Q8" s="395"/>
      <c r="R8" s="178">
        <v>0.01</v>
      </c>
      <c r="S8" s="167" t="s">
        <v>61</v>
      </c>
      <c r="T8" s="168">
        <f>X2*R8</f>
        <v>1</v>
      </c>
      <c r="U8" s="180">
        <f>(X2*R8)/AA8</f>
        <v>1</v>
      </c>
      <c r="V8" s="170" t="s">
        <v>61</v>
      </c>
      <c r="W8" s="171">
        <v>2.51</v>
      </c>
      <c r="X8" s="181">
        <f>U8/1</f>
        <v>1</v>
      </c>
      <c r="Y8" s="181"/>
      <c r="Z8" s="173">
        <f t="shared" si="2"/>
        <v>2.51</v>
      </c>
      <c r="AA8" s="179">
        <v>1</v>
      </c>
      <c r="AB8" s="175">
        <f>Z8/X2</f>
        <v>0.025099999999999997</v>
      </c>
      <c r="AC8" s="176">
        <f t="shared" si="1"/>
        <v>2.51</v>
      </c>
      <c r="AD8" s="177"/>
      <c r="AE8" s="177"/>
      <c r="AF8" s="177"/>
    </row>
    <row r="9" spans="1:32" ht="18.75" customHeight="1">
      <c r="A9" s="351" t="s">
        <v>106</v>
      </c>
      <c r="B9" s="352"/>
      <c r="C9" s="352"/>
      <c r="D9" s="353"/>
      <c r="E9" s="356" t="s">
        <v>496</v>
      </c>
      <c r="F9" s="355"/>
      <c r="G9" s="98"/>
      <c r="H9" s="352" t="s">
        <v>497</v>
      </c>
      <c r="I9" s="352"/>
      <c r="J9" s="352"/>
      <c r="K9" s="352"/>
      <c r="L9" s="352"/>
      <c r="M9" s="355"/>
      <c r="N9" s="394" t="str">
        <f t="shared" si="0"/>
        <v>Salt</v>
      </c>
      <c r="O9" s="395"/>
      <c r="P9" s="395"/>
      <c r="Q9" s="395"/>
      <c r="R9" s="178">
        <v>0.0233</v>
      </c>
      <c r="S9" s="167" t="s">
        <v>103</v>
      </c>
      <c r="T9" s="168">
        <f>X2*R9</f>
        <v>2.33</v>
      </c>
      <c r="U9" s="180">
        <f>(X2*R9)/AA9</f>
        <v>2.33</v>
      </c>
      <c r="V9" s="170" t="s">
        <v>103</v>
      </c>
      <c r="W9" s="171">
        <v>0.02</v>
      </c>
      <c r="X9" s="168">
        <f>U9/1</f>
        <v>2.33</v>
      </c>
      <c r="Y9" s="168"/>
      <c r="Z9" s="173">
        <f t="shared" si="2"/>
        <v>0.0466</v>
      </c>
      <c r="AA9" s="179">
        <v>1</v>
      </c>
      <c r="AB9" s="175">
        <f>Z9/X2</f>
        <v>0.00046600000000000005</v>
      </c>
      <c r="AC9" s="176">
        <f t="shared" si="1"/>
        <v>0.0466</v>
      </c>
      <c r="AD9" s="177"/>
      <c r="AE9" s="177"/>
      <c r="AF9" s="177"/>
    </row>
    <row r="10" spans="1:32" ht="18.75" customHeight="1">
      <c r="A10" s="351" t="s">
        <v>498</v>
      </c>
      <c r="B10" s="352"/>
      <c r="C10" s="352"/>
      <c r="D10" s="353"/>
      <c r="E10" s="356" t="s">
        <v>499</v>
      </c>
      <c r="F10" s="355"/>
      <c r="G10" s="98"/>
      <c r="H10" s="352" t="s">
        <v>500</v>
      </c>
      <c r="I10" s="352"/>
      <c r="J10" s="352"/>
      <c r="K10" s="352"/>
      <c r="L10" s="352"/>
      <c r="M10" s="355"/>
      <c r="N10" s="394" t="str">
        <f t="shared" si="0"/>
        <v>Mustard, Dry</v>
      </c>
      <c r="O10" s="395"/>
      <c r="P10" s="395"/>
      <c r="Q10" s="395"/>
      <c r="R10" s="183">
        <v>0.0666</v>
      </c>
      <c r="S10" s="167" t="s">
        <v>103</v>
      </c>
      <c r="T10" s="168">
        <f>X2*R10</f>
        <v>6.660000000000001</v>
      </c>
      <c r="U10" s="180">
        <f>(X2*R10)/AA10</f>
        <v>6.660000000000001</v>
      </c>
      <c r="V10" s="170" t="s">
        <v>103</v>
      </c>
      <c r="W10" s="171">
        <v>0.18</v>
      </c>
      <c r="X10" s="181">
        <f>U10/1</f>
        <v>6.660000000000001</v>
      </c>
      <c r="Y10" s="181"/>
      <c r="Z10" s="173">
        <f t="shared" si="2"/>
        <v>1.1988</v>
      </c>
      <c r="AA10" s="179">
        <v>1</v>
      </c>
      <c r="AB10" s="175">
        <f>Z10/X2</f>
        <v>0.011988</v>
      </c>
      <c r="AC10" s="176">
        <f t="shared" si="1"/>
        <v>1.1988</v>
      </c>
      <c r="AD10" s="177"/>
      <c r="AE10" s="177"/>
      <c r="AF10" s="177"/>
    </row>
    <row r="11" spans="1:32" ht="18.75" customHeight="1">
      <c r="A11" s="351" t="s">
        <v>501</v>
      </c>
      <c r="B11" s="359"/>
      <c r="C11" s="359"/>
      <c r="D11" s="355"/>
      <c r="E11" s="356" t="s">
        <v>502</v>
      </c>
      <c r="F11" s="355"/>
      <c r="G11" s="98">
        <v>3</v>
      </c>
      <c r="H11" s="352" t="s">
        <v>503</v>
      </c>
      <c r="I11" s="352"/>
      <c r="J11" s="352"/>
      <c r="K11" s="352"/>
      <c r="L11" s="352"/>
      <c r="M11" s="355"/>
      <c r="N11" s="393" t="str">
        <f t="shared" si="0"/>
        <v>Catsup</v>
      </c>
      <c r="O11" s="359"/>
      <c r="P11" s="359"/>
      <c r="Q11" s="359"/>
      <c r="R11" s="178">
        <v>0.06</v>
      </c>
      <c r="S11" s="167" t="s">
        <v>91</v>
      </c>
      <c r="T11" s="168">
        <f>X2*R11</f>
        <v>6</v>
      </c>
      <c r="U11" s="184">
        <f>(X2*R11)/AA11</f>
        <v>6</v>
      </c>
      <c r="V11" s="170" t="s">
        <v>91</v>
      </c>
      <c r="W11" s="171">
        <v>0.23</v>
      </c>
      <c r="X11" s="181">
        <f aca="true" t="shared" si="3" ref="X11:X17">U11/1</f>
        <v>6</v>
      </c>
      <c r="Y11" s="181"/>
      <c r="Z11" s="173">
        <f t="shared" si="2"/>
        <v>1.3800000000000001</v>
      </c>
      <c r="AA11" s="179">
        <v>1</v>
      </c>
      <c r="AB11" s="175">
        <f>Z11/X2</f>
        <v>0.013800000000000002</v>
      </c>
      <c r="AC11" s="176">
        <f t="shared" si="1"/>
        <v>1.3800000000000001</v>
      </c>
      <c r="AD11" s="177"/>
      <c r="AE11" s="177"/>
      <c r="AF11" s="177"/>
    </row>
    <row r="12" spans="1:32" ht="18.75" customHeight="1">
      <c r="A12" s="351" t="s">
        <v>463</v>
      </c>
      <c r="B12" s="352"/>
      <c r="C12" s="352"/>
      <c r="D12" s="353"/>
      <c r="E12" s="356" t="s">
        <v>90</v>
      </c>
      <c r="F12" s="355"/>
      <c r="G12" s="98"/>
      <c r="H12" s="352" t="s">
        <v>504</v>
      </c>
      <c r="I12" s="352"/>
      <c r="J12" s="352"/>
      <c r="K12" s="352"/>
      <c r="L12" s="352"/>
      <c r="M12" s="355"/>
      <c r="N12" s="351" t="str">
        <f>A12</f>
        <v>Onions, Yellow, Fresh, Chopped</v>
      </c>
      <c r="O12" s="357"/>
      <c r="P12" s="357"/>
      <c r="Q12" s="357"/>
      <c r="R12" s="178">
        <v>0.02</v>
      </c>
      <c r="S12" s="167" t="s">
        <v>91</v>
      </c>
      <c r="T12" s="168">
        <f>X2*R12</f>
        <v>2</v>
      </c>
      <c r="U12" s="180">
        <f>(X2*R12)/AA12</f>
        <v>2.2222222222222223</v>
      </c>
      <c r="V12" s="170" t="s">
        <v>91</v>
      </c>
      <c r="W12" s="171">
        <v>0.07</v>
      </c>
      <c r="X12" s="181">
        <f t="shared" si="3"/>
        <v>2.2222222222222223</v>
      </c>
      <c r="Y12" s="181"/>
      <c r="Z12" s="173">
        <f t="shared" si="2"/>
        <v>0.15555555555555559</v>
      </c>
      <c r="AA12" s="179">
        <v>0.9</v>
      </c>
      <c r="AB12" s="175">
        <f>Z12/X2</f>
        <v>0.001555555555555556</v>
      </c>
      <c r="AC12" s="176">
        <f t="shared" si="1"/>
        <v>0.15555555555555559</v>
      </c>
      <c r="AD12" s="177"/>
      <c r="AE12" s="177"/>
      <c r="AF12" s="177"/>
    </row>
    <row r="13" spans="1:32" ht="18.75" customHeight="1">
      <c r="A13" s="351" t="s">
        <v>206</v>
      </c>
      <c r="B13" s="352"/>
      <c r="C13" s="352"/>
      <c r="D13" s="353"/>
      <c r="E13" s="354" t="s">
        <v>505</v>
      </c>
      <c r="F13" s="355"/>
      <c r="G13" s="98"/>
      <c r="H13" s="352" t="s">
        <v>506</v>
      </c>
      <c r="I13" s="352"/>
      <c r="J13" s="352"/>
      <c r="K13" s="352"/>
      <c r="L13" s="352"/>
      <c r="M13" s="355"/>
      <c r="N13" s="394" t="str">
        <f t="shared" si="0"/>
        <v>Sugar, Brown, Packed</v>
      </c>
      <c r="O13" s="395"/>
      <c r="P13" s="395"/>
      <c r="Q13" s="395"/>
      <c r="R13" s="178">
        <v>0.0213</v>
      </c>
      <c r="S13" s="167" t="s">
        <v>91</v>
      </c>
      <c r="T13" s="168">
        <f>X2*R13</f>
        <v>2.13</v>
      </c>
      <c r="U13" s="180">
        <f>(X2*R13)/AA13</f>
        <v>2.13</v>
      </c>
      <c r="V13" s="170" t="s">
        <v>91</v>
      </c>
      <c r="W13" s="171">
        <v>0.44</v>
      </c>
      <c r="X13" s="181">
        <f>U13/1</f>
        <v>2.13</v>
      </c>
      <c r="Y13" s="181"/>
      <c r="Z13" s="173">
        <f t="shared" si="2"/>
        <v>0.9371999999999999</v>
      </c>
      <c r="AA13" s="179">
        <v>1</v>
      </c>
      <c r="AB13" s="175">
        <f>Z13/X2</f>
        <v>0.009371999999999998</v>
      </c>
      <c r="AC13" s="176">
        <f t="shared" si="1"/>
        <v>0.9371999999999999</v>
      </c>
      <c r="AD13" s="177"/>
      <c r="AE13" s="177"/>
      <c r="AF13" s="177"/>
    </row>
    <row r="14" spans="1:32" ht="18.75" customHeight="1">
      <c r="A14" s="351" t="s">
        <v>507</v>
      </c>
      <c r="B14" s="352"/>
      <c r="C14" s="352"/>
      <c r="D14" s="353"/>
      <c r="E14" s="354" t="s">
        <v>202</v>
      </c>
      <c r="F14" s="355"/>
      <c r="G14" s="98"/>
      <c r="H14" s="352" t="s">
        <v>508</v>
      </c>
      <c r="I14" s="352"/>
      <c r="J14" s="352"/>
      <c r="K14" s="352"/>
      <c r="L14" s="352"/>
      <c r="M14" s="355"/>
      <c r="N14" s="394" t="str">
        <f t="shared" si="0"/>
        <v>Vinegar, Distilled</v>
      </c>
      <c r="O14" s="395"/>
      <c r="P14" s="395"/>
      <c r="Q14" s="395"/>
      <c r="R14" s="178">
        <v>0.0433</v>
      </c>
      <c r="S14" s="167" t="s">
        <v>103</v>
      </c>
      <c r="T14" s="168">
        <f>X2*R14</f>
        <v>4.33</v>
      </c>
      <c r="U14" s="180">
        <f>(X2*R14)/AA14</f>
        <v>4.33</v>
      </c>
      <c r="V14" s="170" t="s">
        <v>103</v>
      </c>
      <c r="W14" s="171">
        <v>0.02</v>
      </c>
      <c r="X14" s="168">
        <f>U14/1</f>
        <v>4.33</v>
      </c>
      <c r="Y14" s="168"/>
      <c r="Z14" s="173">
        <f t="shared" si="2"/>
        <v>0.0866</v>
      </c>
      <c r="AA14" s="179">
        <v>1</v>
      </c>
      <c r="AB14" s="175">
        <f>Z14/X2</f>
        <v>0.000866</v>
      </c>
      <c r="AC14" s="176">
        <f t="shared" si="1"/>
        <v>0.0866</v>
      </c>
      <c r="AD14" s="177"/>
      <c r="AE14" s="177"/>
      <c r="AF14" s="177"/>
    </row>
    <row r="15" spans="1:32" ht="18.75" customHeight="1">
      <c r="A15" s="351" t="s">
        <v>509</v>
      </c>
      <c r="B15" s="352"/>
      <c r="C15" s="352"/>
      <c r="D15" s="353"/>
      <c r="E15" s="354" t="s">
        <v>90</v>
      </c>
      <c r="F15" s="355"/>
      <c r="G15" s="98">
        <v>4</v>
      </c>
      <c r="H15" s="352" t="s">
        <v>510</v>
      </c>
      <c r="I15" s="352"/>
      <c r="J15" s="352"/>
      <c r="K15" s="352"/>
      <c r="L15" s="352"/>
      <c r="M15" s="355"/>
      <c r="N15" s="394" t="str">
        <f t="shared" si="0"/>
        <v>Molasses</v>
      </c>
      <c r="O15" s="395"/>
      <c r="P15" s="395"/>
      <c r="Q15" s="395"/>
      <c r="R15" s="178">
        <v>0.02</v>
      </c>
      <c r="S15" s="167" t="s">
        <v>91</v>
      </c>
      <c r="T15" s="168">
        <f>X2*R15</f>
        <v>2</v>
      </c>
      <c r="U15" s="184">
        <f>(X2*R15)/AA15</f>
        <v>2</v>
      </c>
      <c r="V15" s="170" t="s">
        <v>91</v>
      </c>
      <c r="W15" s="171">
        <v>0.64</v>
      </c>
      <c r="X15" s="168">
        <f t="shared" si="3"/>
        <v>2</v>
      </c>
      <c r="Y15" s="168"/>
      <c r="Z15" s="173">
        <f t="shared" si="2"/>
        <v>1.28</v>
      </c>
      <c r="AA15" s="179">
        <v>1</v>
      </c>
      <c r="AB15" s="175">
        <f>Z15/X2</f>
        <v>0.0128</v>
      </c>
      <c r="AC15" s="176">
        <f t="shared" si="1"/>
        <v>1.28</v>
      </c>
      <c r="AD15" s="177"/>
      <c r="AE15" s="177"/>
      <c r="AF15" s="177"/>
    </row>
    <row r="16" spans="1:32" ht="18.75" customHeight="1">
      <c r="A16" s="351" t="s">
        <v>201</v>
      </c>
      <c r="B16" s="352"/>
      <c r="C16" s="352"/>
      <c r="D16" s="353"/>
      <c r="E16" s="354" t="s">
        <v>202</v>
      </c>
      <c r="F16" s="355"/>
      <c r="G16" s="98"/>
      <c r="H16" s="352" t="s">
        <v>511</v>
      </c>
      <c r="I16" s="352"/>
      <c r="J16" s="352"/>
      <c r="K16" s="352"/>
      <c r="L16" s="352"/>
      <c r="M16" s="355"/>
      <c r="N16" s="394" t="str">
        <f t="shared" si="0"/>
        <v>Cooking Spray, Non-stick</v>
      </c>
      <c r="O16" s="395"/>
      <c r="P16" s="395"/>
      <c r="Q16" s="395"/>
      <c r="R16" s="178">
        <v>0.0433</v>
      </c>
      <c r="S16" s="167" t="s">
        <v>103</v>
      </c>
      <c r="T16" s="168">
        <f>X2*R16</f>
        <v>4.33</v>
      </c>
      <c r="U16" s="184">
        <f>(X2*R16)/AA16</f>
        <v>4.33</v>
      </c>
      <c r="V16" s="170" t="s">
        <v>103</v>
      </c>
      <c r="W16" s="171">
        <v>0.08</v>
      </c>
      <c r="X16" s="168">
        <f t="shared" si="3"/>
        <v>4.33</v>
      </c>
      <c r="Y16" s="168"/>
      <c r="Z16" s="173">
        <f t="shared" si="2"/>
        <v>0.3464</v>
      </c>
      <c r="AA16" s="179">
        <v>1</v>
      </c>
      <c r="AB16" s="175">
        <f>Z16/X2</f>
        <v>0.003464</v>
      </c>
      <c r="AC16" s="176">
        <f t="shared" si="1"/>
        <v>0.3464</v>
      </c>
      <c r="AD16" s="177"/>
      <c r="AE16" s="177"/>
      <c r="AF16" s="177"/>
    </row>
    <row r="17" spans="1:32" ht="18.75" customHeight="1">
      <c r="A17" s="351"/>
      <c r="B17" s="352"/>
      <c r="C17" s="352"/>
      <c r="D17" s="353"/>
      <c r="E17" s="354"/>
      <c r="F17" s="355"/>
      <c r="G17" s="98"/>
      <c r="H17" s="352" t="s">
        <v>512</v>
      </c>
      <c r="I17" s="352"/>
      <c r="J17" s="352"/>
      <c r="K17" s="352"/>
      <c r="L17" s="352"/>
      <c r="M17" s="355"/>
      <c r="N17" s="394">
        <f t="shared" si="0"/>
        <v>0</v>
      </c>
      <c r="O17" s="395"/>
      <c r="P17" s="395"/>
      <c r="Q17" s="395"/>
      <c r="R17" s="185"/>
      <c r="S17" s="167"/>
      <c r="T17" s="168">
        <f>X2*R17</f>
        <v>0</v>
      </c>
      <c r="U17" s="184">
        <f>(X2*R17)/AA17</f>
        <v>0</v>
      </c>
      <c r="V17" s="170"/>
      <c r="W17" s="171">
        <v>0</v>
      </c>
      <c r="X17" s="168">
        <f t="shared" si="3"/>
        <v>0</v>
      </c>
      <c r="Y17" s="168"/>
      <c r="Z17" s="173">
        <f t="shared" si="2"/>
        <v>0</v>
      </c>
      <c r="AA17" s="179">
        <v>1</v>
      </c>
      <c r="AB17" s="175">
        <f>Z17/X2</f>
        <v>0</v>
      </c>
      <c r="AC17" s="176">
        <f>ROUND(U17*AB17,5)</f>
        <v>0</v>
      </c>
      <c r="AD17" s="177"/>
      <c r="AE17" s="177"/>
      <c r="AF17" s="177"/>
    </row>
    <row r="18" spans="1:32" ht="18.75" customHeight="1">
      <c r="A18" s="351"/>
      <c r="B18" s="352"/>
      <c r="C18" s="352"/>
      <c r="D18" s="353"/>
      <c r="E18" s="354"/>
      <c r="F18" s="355"/>
      <c r="G18" s="98">
        <v>5</v>
      </c>
      <c r="H18" s="352" t="s">
        <v>513</v>
      </c>
      <c r="I18" s="352"/>
      <c r="J18" s="352"/>
      <c r="K18" s="352"/>
      <c r="L18" s="352"/>
      <c r="M18" s="355"/>
      <c r="N18" s="394">
        <f t="shared" si="0"/>
        <v>0</v>
      </c>
      <c r="O18" s="395"/>
      <c r="P18" s="395"/>
      <c r="Q18" s="395"/>
      <c r="R18" s="185"/>
      <c r="S18" s="167"/>
      <c r="T18" s="168"/>
      <c r="U18" s="184"/>
      <c r="V18" s="170"/>
      <c r="W18" s="171"/>
      <c r="X18" s="168"/>
      <c r="Y18" s="168"/>
      <c r="Z18" s="173"/>
      <c r="AA18" s="179"/>
      <c r="AB18" s="175"/>
      <c r="AC18" s="182"/>
      <c r="AD18" s="177"/>
      <c r="AE18" s="177"/>
      <c r="AF18" s="177"/>
    </row>
    <row r="19" spans="1:32" ht="18.75" customHeight="1">
      <c r="A19" s="351"/>
      <c r="B19" s="352"/>
      <c r="C19" s="352"/>
      <c r="D19" s="353"/>
      <c r="E19" s="354"/>
      <c r="F19" s="355"/>
      <c r="G19" s="98"/>
      <c r="H19" s="352" t="s">
        <v>514</v>
      </c>
      <c r="I19" s="352"/>
      <c r="J19" s="352"/>
      <c r="K19" s="352"/>
      <c r="L19" s="352"/>
      <c r="M19" s="355"/>
      <c r="N19" s="394">
        <f t="shared" si="0"/>
        <v>0</v>
      </c>
      <c r="O19" s="395"/>
      <c r="P19" s="395"/>
      <c r="Q19" s="395"/>
      <c r="R19" s="185"/>
      <c r="S19" s="167"/>
      <c r="T19" s="168"/>
      <c r="U19" s="184"/>
      <c r="V19" s="170"/>
      <c r="W19" s="171"/>
      <c r="X19" s="168"/>
      <c r="Y19" s="168"/>
      <c r="Z19" s="173"/>
      <c r="AA19" s="179"/>
      <c r="AB19" s="175"/>
      <c r="AC19" s="182"/>
      <c r="AD19" s="177"/>
      <c r="AE19" s="177"/>
      <c r="AF19" s="177"/>
    </row>
    <row r="20" spans="1:32" ht="18.75" customHeight="1">
      <c r="A20" s="351"/>
      <c r="B20" s="352"/>
      <c r="C20" s="352"/>
      <c r="D20" s="353"/>
      <c r="E20" s="354"/>
      <c r="F20" s="355"/>
      <c r="G20" s="98"/>
      <c r="H20" s="352" t="s">
        <v>515</v>
      </c>
      <c r="I20" s="352"/>
      <c r="J20" s="352"/>
      <c r="K20" s="352"/>
      <c r="L20" s="352"/>
      <c r="M20" s="355"/>
      <c r="N20" s="394">
        <f t="shared" si="0"/>
        <v>0</v>
      </c>
      <c r="O20" s="395"/>
      <c r="P20" s="395"/>
      <c r="Q20" s="395"/>
      <c r="R20" s="185"/>
      <c r="S20" s="167"/>
      <c r="T20" s="168"/>
      <c r="U20" s="184"/>
      <c r="V20" s="170"/>
      <c r="W20" s="171"/>
      <c r="X20" s="168"/>
      <c r="Y20" s="168"/>
      <c r="Z20" s="173"/>
      <c r="AA20" s="179"/>
      <c r="AB20" s="175"/>
      <c r="AC20" s="182"/>
      <c r="AD20" s="177"/>
      <c r="AE20" s="177"/>
      <c r="AF20" s="177"/>
    </row>
    <row r="21" spans="1:32" ht="18.75" customHeight="1">
      <c r="A21" s="351"/>
      <c r="B21" s="352"/>
      <c r="C21" s="352"/>
      <c r="D21" s="353"/>
      <c r="E21" s="354"/>
      <c r="F21" s="355"/>
      <c r="G21" s="98"/>
      <c r="H21" s="352" t="s">
        <v>516</v>
      </c>
      <c r="I21" s="352"/>
      <c r="J21" s="352"/>
      <c r="K21" s="352"/>
      <c r="L21" s="352"/>
      <c r="M21" s="355"/>
      <c r="N21" s="394">
        <f t="shared" si="0"/>
        <v>0</v>
      </c>
      <c r="O21" s="395"/>
      <c r="P21" s="395"/>
      <c r="Q21" s="395"/>
      <c r="R21" s="185"/>
      <c r="S21" s="167"/>
      <c r="T21" s="168"/>
      <c r="U21" s="184"/>
      <c r="V21" s="170"/>
      <c r="W21" s="171"/>
      <c r="X21" s="168"/>
      <c r="Y21" s="168"/>
      <c r="Z21" s="173"/>
      <c r="AA21" s="179"/>
      <c r="AB21" s="175"/>
      <c r="AC21" s="182"/>
      <c r="AD21" s="177"/>
      <c r="AE21" s="177"/>
      <c r="AF21" s="177"/>
    </row>
    <row r="22" spans="1:32" ht="18.75" customHeight="1">
      <c r="A22" s="351"/>
      <c r="B22" s="352"/>
      <c r="C22" s="352"/>
      <c r="D22" s="353"/>
      <c r="E22" s="354"/>
      <c r="F22" s="355"/>
      <c r="G22" s="98"/>
      <c r="H22" s="352" t="s">
        <v>517</v>
      </c>
      <c r="I22" s="352"/>
      <c r="J22" s="352"/>
      <c r="K22" s="352"/>
      <c r="L22" s="352"/>
      <c r="M22" s="355"/>
      <c r="N22" s="394"/>
      <c r="O22" s="395"/>
      <c r="P22" s="395"/>
      <c r="Q22" s="395"/>
      <c r="R22" s="185"/>
      <c r="S22" s="167"/>
      <c r="T22" s="168"/>
      <c r="U22" s="184"/>
      <c r="V22" s="170"/>
      <c r="W22" s="171"/>
      <c r="X22" s="168"/>
      <c r="Y22" s="168"/>
      <c r="Z22" s="186"/>
      <c r="AA22" s="179"/>
      <c r="AB22" s="175"/>
      <c r="AC22" s="182"/>
      <c r="AD22" s="177"/>
      <c r="AE22" s="177"/>
      <c r="AF22" s="177"/>
    </row>
    <row r="23" spans="1:32" ht="18.75" customHeight="1" thickBot="1">
      <c r="A23" s="414"/>
      <c r="B23" s="402"/>
      <c r="C23" s="402"/>
      <c r="D23" s="415"/>
      <c r="E23" s="354"/>
      <c r="F23" s="355"/>
      <c r="G23" s="187"/>
      <c r="H23" s="402"/>
      <c r="I23" s="402"/>
      <c r="J23" s="402"/>
      <c r="K23" s="402"/>
      <c r="L23" s="402"/>
      <c r="M23" s="403"/>
      <c r="N23" s="394"/>
      <c r="O23" s="395"/>
      <c r="P23" s="395"/>
      <c r="Q23" s="395"/>
      <c r="R23" s="185"/>
      <c r="S23" s="167"/>
      <c r="T23" s="168"/>
      <c r="U23" s="184"/>
      <c r="V23" s="170"/>
      <c r="W23" s="171"/>
      <c r="X23" s="168"/>
      <c r="Y23" s="168"/>
      <c r="Z23" s="186"/>
      <c r="AA23" s="179"/>
      <c r="AB23" s="175"/>
      <c r="AC23" s="182"/>
      <c r="AD23" s="177"/>
      <c r="AE23" s="177"/>
      <c r="AF23" s="177"/>
    </row>
    <row r="24" spans="1:32" ht="25.5" customHeight="1" thickBot="1">
      <c r="A24" s="188"/>
      <c r="B24" s="217"/>
      <c r="C24" s="217"/>
      <c r="D24" s="217"/>
      <c r="E24" s="217"/>
      <c r="F24" s="217"/>
      <c r="G24" s="217"/>
      <c r="H24" s="217"/>
      <c r="I24" s="217"/>
      <c r="J24" s="217"/>
      <c r="K24" s="218"/>
      <c r="L24" s="131"/>
      <c r="M24" s="131"/>
      <c r="N24" s="416" t="s">
        <v>47</v>
      </c>
      <c r="O24" s="417"/>
      <c r="P24" s="417"/>
      <c r="Q24" s="418"/>
      <c r="R24" s="419" t="s">
        <v>7</v>
      </c>
      <c r="S24" s="418"/>
      <c r="T24" s="418"/>
      <c r="U24" s="418"/>
      <c r="V24" s="418"/>
      <c r="W24" s="418"/>
      <c r="X24" s="418"/>
      <c r="Y24" s="418"/>
      <c r="Z24" s="418"/>
      <c r="AA24" s="418"/>
      <c r="AB24" s="418"/>
      <c r="AC24" s="122">
        <f>ROUNDUP(SUM(AC6:AC23),5)</f>
        <v>17.43741</v>
      </c>
      <c r="AD24" s="177"/>
      <c r="AE24" s="177"/>
      <c r="AF24" s="177"/>
    </row>
    <row r="25" spans="1:32" ht="20.25" customHeight="1">
      <c r="A25" s="398" t="s">
        <v>45</v>
      </c>
      <c r="B25" s="399"/>
      <c r="C25" s="399"/>
      <c r="D25" s="399"/>
      <c r="E25" s="399"/>
      <c r="F25" s="399"/>
      <c r="G25" s="399"/>
      <c r="H25" s="399"/>
      <c r="I25" s="399"/>
      <c r="J25" s="399"/>
      <c r="K25" s="400"/>
      <c r="L25" s="189"/>
      <c r="M25" s="189"/>
      <c r="N25" s="411"/>
      <c r="O25" s="412"/>
      <c r="P25" s="412"/>
      <c r="Q25" s="412"/>
      <c r="R25" s="190"/>
      <c r="S25" s="190"/>
      <c r="T25" s="190"/>
      <c r="U25" s="190"/>
      <c r="V25" s="190"/>
      <c r="W25" s="112" t="s">
        <v>9</v>
      </c>
      <c r="X25" s="112"/>
      <c r="Y25" s="112"/>
      <c r="Z25" s="112"/>
      <c r="AA25" s="112"/>
      <c r="AB25" s="112"/>
      <c r="AC25" s="125">
        <f>ROUND(AC24*10/100,5)</f>
        <v>1.74374</v>
      </c>
      <c r="AD25" s="177"/>
      <c r="AE25" s="177"/>
      <c r="AF25" s="177"/>
    </row>
    <row r="26" spans="1:32" ht="22.5" customHeight="1" thickBot="1">
      <c r="A26" s="329" t="s">
        <v>42</v>
      </c>
      <c r="B26" s="404"/>
      <c r="C26" s="404"/>
      <c r="D26" s="404"/>
      <c r="E26" s="404"/>
      <c r="F26" s="219"/>
      <c r="G26" s="331" t="s">
        <v>46</v>
      </c>
      <c r="H26" s="331"/>
      <c r="I26" s="331" t="s">
        <v>217</v>
      </c>
      <c r="J26" s="404"/>
      <c r="K26" s="405"/>
      <c r="L26" s="219"/>
      <c r="M26" s="219"/>
      <c r="N26" s="145"/>
      <c r="O26" s="191"/>
      <c r="P26" s="410"/>
      <c r="Q26" s="410"/>
      <c r="R26" s="192"/>
      <c r="S26" s="192"/>
      <c r="T26" s="192"/>
      <c r="U26" s="192"/>
      <c r="V26" s="192"/>
      <c r="W26" s="93" t="s">
        <v>6</v>
      </c>
      <c r="X26" s="93"/>
      <c r="Y26" s="93"/>
      <c r="Z26" s="93"/>
      <c r="AA26" s="93"/>
      <c r="AB26" s="93"/>
      <c r="AC26" s="130">
        <f>AC24+AC25</f>
        <v>19.18115</v>
      </c>
      <c r="AD26" s="177"/>
      <c r="AE26" s="177"/>
      <c r="AF26" s="177"/>
    </row>
    <row r="27" spans="18:32" ht="7.5" customHeight="1" thickBot="1">
      <c r="R27" s="319"/>
      <c r="S27" s="319"/>
      <c r="T27" s="214"/>
      <c r="U27" s="214"/>
      <c r="V27" s="214"/>
      <c r="W27" s="214"/>
      <c r="X27" s="214"/>
      <c r="Y27" s="214"/>
      <c r="Z27" s="214"/>
      <c r="AA27" s="88"/>
      <c r="AB27" s="88"/>
      <c r="AC27" s="88"/>
      <c r="AD27" s="151"/>
      <c r="AE27" s="151"/>
      <c r="AF27" s="151"/>
    </row>
    <row r="28" spans="1:32" ht="20.25" customHeight="1">
      <c r="A28" s="213" t="s">
        <v>35</v>
      </c>
      <c r="B28" s="313" t="s">
        <v>36</v>
      </c>
      <c r="C28" s="313"/>
      <c r="D28" s="65" t="s">
        <v>37</v>
      </c>
      <c r="E28" s="65" t="s">
        <v>38</v>
      </c>
      <c r="F28" s="65" t="s">
        <v>39</v>
      </c>
      <c r="G28" s="313" t="s">
        <v>40</v>
      </c>
      <c r="H28" s="313"/>
      <c r="I28" s="313" t="s">
        <v>41</v>
      </c>
      <c r="J28" s="313"/>
      <c r="K28" s="313" t="s">
        <v>52</v>
      </c>
      <c r="L28" s="313"/>
      <c r="M28" s="213" t="s">
        <v>177</v>
      </c>
      <c r="N28" s="413" t="s">
        <v>5</v>
      </c>
      <c r="O28" s="322"/>
      <c r="P28" s="322"/>
      <c r="Q28" s="131"/>
      <c r="R28" s="322"/>
      <c r="S28" s="323"/>
      <c r="T28" s="215"/>
      <c r="U28" s="215"/>
      <c r="V28" s="215"/>
      <c r="W28" s="311" t="s">
        <v>122</v>
      </c>
      <c r="X28" s="312"/>
      <c r="Y28" s="312"/>
      <c r="Z28" s="312"/>
      <c r="AA28" s="312"/>
      <c r="AB28" s="222"/>
      <c r="AC28" s="195">
        <f>AC26/X2</f>
        <v>0.1918115</v>
      </c>
      <c r="AD28" s="193"/>
      <c r="AE28" s="193"/>
      <c r="AF28" s="193"/>
    </row>
    <row r="29" spans="1:32" ht="37.5" customHeight="1">
      <c r="A29" s="213" t="s">
        <v>518</v>
      </c>
      <c r="B29" s="313" t="s">
        <v>519</v>
      </c>
      <c r="C29" s="313"/>
      <c r="D29" s="65" t="s">
        <v>520</v>
      </c>
      <c r="E29" s="65" t="s">
        <v>181</v>
      </c>
      <c r="F29" s="65" t="s">
        <v>521</v>
      </c>
      <c r="G29" s="313" t="s">
        <v>522</v>
      </c>
      <c r="H29" s="313"/>
      <c r="I29" s="313" t="s">
        <v>523</v>
      </c>
      <c r="J29" s="313"/>
      <c r="K29" s="313" t="s">
        <v>60</v>
      </c>
      <c r="L29" s="313"/>
      <c r="M29" s="226">
        <f ca="1">NOW()</f>
        <v>41121.30702407407</v>
      </c>
      <c r="N29" s="98" t="s">
        <v>19</v>
      </c>
      <c r="O29" s="94" t="s">
        <v>20</v>
      </c>
      <c r="P29" s="94" t="s">
        <v>21</v>
      </c>
      <c r="Q29" s="94" t="s">
        <v>22</v>
      </c>
      <c r="R29" s="406" t="s">
        <v>8</v>
      </c>
      <c r="S29" s="407"/>
      <c r="T29" s="220"/>
      <c r="U29" s="220"/>
      <c r="V29" s="220"/>
      <c r="W29" s="150"/>
      <c r="X29" s="221" t="s">
        <v>123</v>
      </c>
      <c r="Y29" s="221"/>
      <c r="Z29" s="221"/>
      <c r="AA29" s="221" t="s">
        <v>23</v>
      </c>
      <c r="AB29" s="408" t="s">
        <v>24</v>
      </c>
      <c r="AC29" s="409"/>
      <c r="AD29" s="193"/>
      <c r="AE29" s="193"/>
      <c r="AF29" s="193"/>
    </row>
    <row r="30" spans="14:29" ht="19.5" customHeight="1" thickBot="1">
      <c r="N30" s="139">
        <f>X2</f>
        <v>100</v>
      </c>
      <c r="O30" s="140"/>
      <c r="P30" s="141">
        <f>AC26</f>
        <v>19.18115</v>
      </c>
      <c r="Q30" s="142">
        <v>0</v>
      </c>
      <c r="R30" s="307">
        <f>P30+Q30</f>
        <v>19.18115</v>
      </c>
      <c r="S30" s="308"/>
      <c r="T30" s="143"/>
      <c r="U30" s="144"/>
      <c r="V30" s="144"/>
      <c r="W30" s="145"/>
      <c r="X30" s="146">
        <f>AC28/AA30</f>
        <v>0.6393716666666667</v>
      </c>
      <c r="Y30" s="194"/>
      <c r="Z30" s="146"/>
      <c r="AA30" s="147">
        <v>0.3</v>
      </c>
      <c r="AB30" s="309">
        <f ca="1">NOW()</f>
        <v>41121.30702407407</v>
      </c>
      <c r="AC30" s="310"/>
    </row>
  </sheetData>
  <sheetProtection/>
  <mergeCells count="109">
    <mergeCell ref="A1:K1"/>
    <mergeCell ref="N1:AC1"/>
    <mergeCell ref="A2:B2"/>
    <mergeCell ref="C2:G2"/>
    <mergeCell ref="N2:O2"/>
    <mergeCell ref="P2:T2"/>
    <mergeCell ref="B3:G4"/>
    <mergeCell ref="P3:V4"/>
    <mergeCell ref="A5:D5"/>
    <mergeCell ref="E5:F5"/>
    <mergeCell ref="G5:M5"/>
    <mergeCell ref="N5:Q5"/>
    <mergeCell ref="X5:Y5"/>
    <mergeCell ref="A6:D6"/>
    <mergeCell ref="E6:F6"/>
    <mergeCell ref="H6:M6"/>
    <mergeCell ref="N6:Q6"/>
    <mergeCell ref="A7:D7"/>
    <mergeCell ref="E7:F7"/>
    <mergeCell ref="H7:M7"/>
    <mergeCell ref="N7:Q7"/>
    <mergeCell ref="A8:D8"/>
    <mergeCell ref="E8:F8"/>
    <mergeCell ref="H8:M8"/>
    <mergeCell ref="N8:Q8"/>
    <mergeCell ref="A9:D9"/>
    <mergeCell ref="E9:F9"/>
    <mergeCell ref="H9:M9"/>
    <mergeCell ref="N9:Q9"/>
    <mergeCell ref="A10:D10"/>
    <mergeCell ref="E10:F10"/>
    <mergeCell ref="H10:M10"/>
    <mergeCell ref="N10:Q10"/>
    <mergeCell ref="A11:D11"/>
    <mergeCell ref="E11:F11"/>
    <mergeCell ref="H11:M11"/>
    <mergeCell ref="N11:Q11"/>
    <mergeCell ref="A12:D12"/>
    <mergeCell ref="E12:F12"/>
    <mergeCell ref="H12:M12"/>
    <mergeCell ref="N12:Q12"/>
    <mergeCell ref="A13:D13"/>
    <mergeCell ref="E13:F13"/>
    <mergeCell ref="H13:M13"/>
    <mergeCell ref="N13:Q13"/>
    <mergeCell ref="A14:D14"/>
    <mergeCell ref="E14:F14"/>
    <mergeCell ref="H14:M14"/>
    <mergeCell ref="N14:Q14"/>
    <mergeCell ref="A15:D15"/>
    <mergeCell ref="E15:F15"/>
    <mergeCell ref="H15:M15"/>
    <mergeCell ref="N15:Q15"/>
    <mergeCell ref="A16:D16"/>
    <mergeCell ref="E16:F16"/>
    <mergeCell ref="H16:M16"/>
    <mergeCell ref="N16:Q16"/>
    <mergeCell ref="A17:D17"/>
    <mergeCell ref="E17:F17"/>
    <mergeCell ref="H17:M17"/>
    <mergeCell ref="N17:Q17"/>
    <mergeCell ref="A18:D18"/>
    <mergeCell ref="E18:F18"/>
    <mergeCell ref="H18:M18"/>
    <mergeCell ref="N18:Q18"/>
    <mergeCell ref="A19:D19"/>
    <mergeCell ref="E19:F19"/>
    <mergeCell ref="H19:M19"/>
    <mergeCell ref="N19:Q19"/>
    <mergeCell ref="A20:D20"/>
    <mergeCell ref="E20:F20"/>
    <mergeCell ref="H20:M20"/>
    <mergeCell ref="N20:Q20"/>
    <mergeCell ref="A21:D21"/>
    <mergeCell ref="E21:F21"/>
    <mergeCell ref="H21:M21"/>
    <mergeCell ref="N21:Q21"/>
    <mergeCell ref="A22:D22"/>
    <mergeCell ref="E22:F22"/>
    <mergeCell ref="H22:M22"/>
    <mergeCell ref="N22:Q22"/>
    <mergeCell ref="A23:D23"/>
    <mergeCell ref="E23:F23"/>
    <mergeCell ref="H23:M23"/>
    <mergeCell ref="N23:Q23"/>
    <mergeCell ref="N24:Q24"/>
    <mergeCell ref="R24:AB24"/>
    <mergeCell ref="A25:K25"/>
    <mergeCell ref="N25:Q25"/>
    <mergeCell ref="A26:E26"/>
    <mergeCell ref="G26:H26"/>
    <mergeCell ref="I26:K26"/>
    <mergeCell ref="P26:Q26"/>
    <mergeCell ref="R27:S27"/>
    <mergeCell ref="B28:C28"/>
    <mergeCell ref="G28:H28"/>
    <mergeCell ref="I28:J28"/>
    <mergeCell ref="K28:L28"/>
    <mergeCell ref="N28:P28"/>
    <mergeCell ref="R28:S28"/>
    <mergeCell ref="AB29:AC29"/>
    <mergeCell ref="R30:S30"/>
    <mergeCell ref="AB30:AC30"/>
    <mergeCell ref="W28:AA28"/>
    <mergeCell ref="B29:C29"/>
    <mergeCell ref="G29:H29"/>
    <mergeCell ref="I29:J29"/>
    <mergeCell ref="K29:L29"/>
    <mergeCell ref="R29:S29"/>
  </mergeCells>
  <hyperlinks>
    <hyperlink ref="M1" location="LIST!A1" display="BACK TO MENU LIST"/>
  </hyperlinks>
  <printOptions/>
  <pageMargins left="0.7" right="0.45" top="0.75" bottom="0.5" header="0.3" footer="0.3"/>
  <pageSetup horizontalDpi="600" verticalDpi="600" orientation="landscape" scale="80" r:id="rId1"/>
  <colBreaks count="1" manualBreakCount="1">
    <brk id="13" max="65535" man="1"/>
  </colBreaks>
</worksheet>
</file>

<file path=xl/worksheets/sheet27.xml><?xml version="1.0" encoding="utf-8"?>
<worksheet xmlns="http://schemas.openxmlformats.org/spreadsheetml/2006/main" xmlns:r="http://schemas.openxmlformats.org/officeDocument/2006/relationships">
  <dimension ref="A1:AH27"/>
  <sheetViews>
    <sheetView zoomScalePageLayoutView="0" workbookViewId="0" topLeftCell="I4">
      <selection activeCell="J32" sqref="J32"/>
    </sheetView>
  </sheetViews>
  <sheetFormatPr defaultColWidth="9.140625" defaultRowHeight="12.75"/>
  <cols>
    <col min="1" max="1" width="9.8515625" style="87" customWidth="1"/>
    <col min="2" max="3" width="9.140625" style="87" customWidth="1"/>
    <col min="4" max="4" width="9.8515625" style="87" customWidth="1"/>
    <col min="5" max="5" width="9.140625" style="87" customWidth="1"/>
    <col min="6" max="6" width="14.421875" style="87" customWidth="1"/>
    <col min="7" max="7" width="4.8515625" style="87" customWidth="1"/>
    <col min="8" max="8" width="8.57421875" style="87" customWidth="1"/>
    <col min="9" max="9" width="9.8515625" style="87" customWidth="1"/>
    <col min="10" max="10" width="8.57421875" style="87" customWidth="1"/>
    <col min="11" max="12" width="13.7109375" style="87" customWidth="1"/>
    <col min="13" max="13" width="29.140625" style="87" customWidth="1"/>
    <col min="14" max="16" width="9.140625" style="87" customWidth="1"/>
    <col min="17" max="17" width="6.140625" style="87" customWidth="1"/>
    <col min="18" max="18" width="8.57421875" style="87" customWidth="1"/>
    <col min="19" max="19" width="7.7109375" style="87" customWidth="1"/>
    <col min="20" max="20" width="10.421875" style="87" customWidth="1"/>
    <col min="21" max="22" width="8.8515625" style="87" customWidth="1"/>
    <col min="23" max="23" width="9.8515625" style="87" customWidth="1"/>
    <col min="24" max="24" width="12.28125" style="87" customWidth="1"/>
    <col min="25" max="25" width="4.7109375" style="87" customWidth="1"/>
    <col min="26" max="26" width="10.28125" style="87" customWidth="1"/>
    <col min="27" max="27" width="8.140625" style="87" customWidth="1"/>
    <col min="28" max="28" width="8.57421875" style="87" customWidth="1"/>
    <col min="29" max="29" width="11.57421875" style="87" customWidth="1"/>
    <col min="30" max="32" width="9.00390625" style="87" customWidth="1"/>
    <col min="33" max="16384" width="9.140625" style="87" customWidth="1"/>
  </cols>
  <sheetData>
    <row r="1" spans="1:34" ht="21">
      <c r="A1" s="428" t="s">
        <v>43</v>
      </c>
      <c r="B1" s="428"/>
      <c r="C1" s="428"/>
      <c r="D1" s="428"/>
      <c r="E1" s="428"/>
      <c r="F1" s="428"/>
      <c r="G1" s="428"/>
      <c r="H1" s="428"/>
      <c r="I1" s="428"/>
      <c r="J1" s="428"/>
      <c r="K1" s="428"/>
      <c r="L1" s="224"/>
      <c r="M1" s="251" t="s">
        <v>629</v>
      </c>
      <c r="N1" s="387" t="s">
        <v>56</v>
      </c>
      <c r="O1" s="388"/>
      <c r="P1" s="388"/>
      <c r="Q1" s="388"/>
      <c r="R1" s="388"/>
      <c r="S1" s="388"/>
      <c r="T1" s="388"/>
      <c r="U1" s="388"/>
      <c r="V1" s="388"/>
      <c r="W1" s="388"/>
      <c r="X1" s="388"/>
      <c r="Y1" s="388"/>
      <c r="Z1" s="388"/>
      <c r="AA1" s="388"/>
      <c r="AB1" s="388"/>
      <c r="AC1" s="388"/>
      <c r="AD1" s="214"/>
      <c r="AE1" s="214"/>
      <c r="AF1" s="214"/>
      <c r="AG1" s="151"/>
      <c r="AH1" s="151"/>
    </row>
    <row r="2" spans="1:34" ht="47.25" customHeight="1" thickBot="1">
      <c r="A2" s="370" t="s">
        <v>44</v>
      </c>
      <c r="B2" s="370"/>
      <c r="C2" s="389" t="s">
        <v>524</v>
      </c>
      <c r="D2" s="389"/>
      <c r="E2" s="389"/>
      <c r="F2" s="389"/>
      <c r="G2" s="389"/>
      <c r="H2" s="88" t="s">
        <v>55</v>
      </c>
      <c r="I2" s="89">
        <v>100</v>
      </c>
      <c r="J2" s="88" t="s">
        <v>48</v>
      </c>
      <c r="K2" s="152">
        <v>0.75</v>
      </c>
      <c r="L2" s="153" t="s">
        <v>156</v>
      </c>
      <c r="M2" s="91"/>
      <c r="N2" s="390" t="s">
        <v>17</v>
      </c>
      <c r="O2" s="390"/>
      <c r="P2" s="391" t="str">
        <f>C2</f>
        <v>Steamed Rice</v>
      </c>
      <c r="Q2" s="391"/>
      <c r="R2" s="391"/>
      <c r="S2" s="391"/>
      <c r="T2" s="392"/>
      <c r="U2" s="149"/>
      <c r="V2" s="149"/>
      <c r="W2" s="88" t="s">
        <v>55</v>
      </c>
      <c r="X2" s="93">
        <f>I2</f>
        <v>100</v>
      </c>
      <c r="Y2" s="112"/>
      <c r="Z2" s="94" t="s">
        <v>53</v>
      </c>
      <c r="AA2" s="95">
        <f>K2</f>
        <v>0.75</v>
      </c>
      <c r="AB2" s="159" t="s">
        <v>156</v>
      </c>
      <c r="AC2" s="155"/>
      <c r="AD2" s="156"/>
      <c r="AE2" s="156"/>
      <c r="AF2" s="156"/>
      <c r="AG2" s="155"/>
      <c r="AH2" s="155"/>
    </row>
    <row r="3" spans="1:34" ht="19.5" customHeight="1">
      <c r="A3" s="216"/>
      <c r="B3" s="370"/>
      <c r="C3" s="423"/>
      <c r="D3" s="423"/>
      <c r="E3" s="423"/>
      <c r="F3" s="423"/>
      <c r="G3" s="423"/>
      <c r="H3" s="157"/>
      <c r="I3" s="214"/>
      <c r="J3" s="88"/>
      <c r="K3" s="95"/>
      <c r="L3" s="158"/>
      <c r="M3" s="92"/>
      <c r="N3" s="88"/>
      <c r="O3" s="88"/>
      <c r="P3" s="422">
        <f>C3</f>
        <v>0</v>
      </c>
      <c r="Q3" s="423"/>
      <c r="R3" s="423"/>
      <c r="S3" s="423"/>
      <c r="T3" s="423"/>
      <c r="U3" s="423"/>
      <c r="V3" s="423"/>
      <c r="W3" s="88"/>
      <c r="X3" s="112">
        <f>I3</f>
        <v>0</v>
      </c>
      <c r="Y3" s="112"/>
      <c r="Z3" s="94"/>
      <c r="AA3" s="95"/>
      <c r="AB3" s="159"/>
      <c r="AC3" s="155"/>
      <c r="AD3" s="156"/>
      <c r="AE3" s="156"/>
      <c r="AF3" s="156"/>
      <c r="AG3" s="155"/>
      <c r="AH3" s="155"/>
    </row>
    <row r="4" spans="2:34" ht="15" customHeight="1" thickBot="1">
      <c r="B4" s="410"/>
      <c r="C4" s="410"/>
      <c r="D4" s="410"/>
      <c r="E4" s="410"/>
      <c r="F4" s="410"/>
      <c r="G4" s="410"/>
      <c r="H4" s="160"/>
      <c r="I4" s="160"/>
      <c r="N4" s="161"/>
      <c r="O4" s="161"/>
      <c r="P4" s="410"/>
      <c r="Q4" s="410"/>
      <c r="R4" s="410"/>
      <c r="S4" s="410"/>
      <c r="T4" s="410"/>
      <c r="U4" s="410"/>
      <c r="V4" s="410"/>
      <c r="W4" s="214"/>
      <c r="X4" s="155"/>
      <c r="Y4" s="155"/>
      <c r="Z4" s="155"/>
      <c r="AA4" s="155"/>
      <c r="AB4" s="155"/>
      <c r="AC4" s="155"/>
      <c r="AD4" s="162"/>
      <c r="AE4" s="162"/>
      <c r="AF4" s="162"/>
      <c r="AG4" s="155"/>
      <c r="AH4" s="155"/>
    </row>
    <row r="5" spans="1:32" ht="45.75" customHeight="1" thickBot="1">
      <c r="A5" s="381" t="s">
        <v>1</v>
      </c>
      <c r="B5" s="396"/>
      <c r="C5" s="396"/>
      <c r="D5" s="397"/>
      <c r="E5" s="420" t="s">
        <v>54</v>
      </c>
      <c r="F5" s="421"/>
      <c r="G5" s="420" t="s">
        <v>32</v>
      </c>
      <c r="H5" s="427"/>
      <c r="I5" s="427"/>
      <c r="J5" s="427"/>
      <c r="K5" s="427"/>
      <c r="L5" s="427"/>
      <c r="M5" s="421"/>
      <c r="N5" s="425" t="s">
        <v>1</v>
      </c>
      <c r="O5" s="426"/>
      <c r="P5" s="426"/>
      <c r="Q5" s="426"/>
      <c r="R5" s="163" t="s">
        <v>31</v>
      </c>
      <c r="S5" s="223" t="s">
        <v>2</v>
      </c>
      <c r="T5" s="164" t="s">
        <v>51</v>
      </c>
      <c r="U5" s="163" t="s">
        <v>30</v>
      </c>
      <c r="V5" s="163" t="s">
        <v>49</v>
      </c>
      <c r="W5" s="163" t="s">
        <v>58</v>
      </c>
      <c r="X5" s="362" t="s">
        <v>79</v>
      </c>
      <c r="Y5" s="362"/>
      <c r="Z5" s="163" t="s">
        <v>50</v>
      </c>
      <c r="AA5" s="164" t="s">
        <v>13</v>
      </c>
      <c r="AB5" s="164" t="s">
        <v>129</v>
      </c>
      <c r="AC5" s="165" t="s">
        <v>130</v>
      </c>
      <c r="AD5" s="214"/>
      <c r="AE5" s="214"/>
      <c r="AF5" s="214"/>
    </row>
    <row r="6" spans="1:32" ht="18.75" customHeight="1">
      <c r="A6" s="363" t="s">
        <v>458</v>
      </c>
      <c r="B6" s="364"/>
      <c r="C6" s="364"/>
      <c r="D6" s="365"/>
      <c r="E6" s="366" t="s">
        <v>459</v>
      </c>
      <c r="F6" s="367"/>
      <c r="G6" s="98">
        <v>1</v>
      </c>
      <c r="H6" s="364" t="s">
        <v>525</v>
      </c>
      <c r="I6" s="364"/>
      <c r="J6" s="364"/>
      <c r="K6" s="364"/>
      <c r="L6" s="364"/>
      <c r="M6" s="367"/>
      <c r="N6" s="394" t="str">
        <f aca="true" t="shared" si="0" ref="N6:N18">A6</f>
        <v>Rice, Long Grain</v>
      </c>
      <c r="O6" s="395"/>
      <c r="P6" s="395"/>
      <c r="Q6" s="395"/>
      <c r="R6" s="166">
        <v>0.085</v>
      </c>
      <c r="S6" s="167" t="s">
        <v>61</v>
      </c>
      <c r="T6" s="168">
        <f>R6*X2</f>
        <v>8.5</v>
      </c>
      <c r="U6" s="169">
        <f>(X2*R6)/AA6</f>
        <v>8.5</v>
      </c>
      <c r="V6" s="170" t="s">
        <v>61</v>
      </c>
      <c r="W6" s="171">
        <v>0.38</v>
      </c>
      <c r="X6" s="172">
        <f>U6/1</f>
        <v>8.5</v>
      </c>
      <c r="Y6" s="172"/>
      <c r="Z6" s="173">
        <f>W6*X6</f>
        <v>3.23</v>
      </c>
      <c r="AA6" s="174">
        <v>1</v>
      </c>
      <c r="AB6" s="175">
        <f>Z6/X2</f>
        <v>0.0323</v>
      </c>
      <c r="AC6" s="176">
        <f>Z6</f>
        <v>3.23</v>
      </c>
      <c r="AD6" s="177"/>
      <c r="AE6" s="177"/>
      <c r="AF6" s="177"/>
    </row>
    <row r="7" spans="1:32" ht="18.75" customHeight="1">
      <c r="A7" s="351" t="s">
        <v>489</v>
      </c>
      <c r="B7" s="352"/>
      <c r="C7" s="352"/>
      <c r="D7" s="353"/>
      <c r="E7" s="356" t="s">
        <v>526</v>
      </c>
      <c r="F7" s="355"/>
      <c r="G7" s="98">
        <v>2</v>
      </c>
      <c r="H7" s="352" t="s">
        <v>527</v>
      </c>
      <c r="I7" s="352"/>
      <c r="J7" s="352"/>
      <c r="K7" s="352"/>
      <c r="L7" s="352"/>
      <c r="M7" s="355"/>
      <c r="N7" s="394" t="str">
        <f t="shared" si="0"/>
        <v>Water, Cold</v>
      </c>
      <c r="O7" s="395"/>
      <c r="P7" s="395"/>
      <c r="Q7" s="395"/>
      <c r="R7" s="178">
        <v>0.11</v>
      </c>
      <c r="S7" s="167" t="s">
        <v>209</v>
      </c>
      <c r="T7" s="172">
        <f>X2*R7</f>
        <v>11</v>
      </c>
      <c r="U7" s="169">
        <f>(X2*R7)/AA7</f>
        <v>11</v>
      </c>
      <c r="V7" s="170" t="s">
        <v>209</v>
      </c>
      <c r="W7" s="171">
        <v>0</v>
      </c>
      <c r="X7" s="172">
        <f>U7/1</f>
        <v>11</v>
      </c>
      <c r="Y7" s="172"/>
      <c r="Z7" s="173">
        <f>W7*X7</f>
        <v>0</v>
      </c>
      <c r="AA7" s="179">
        <v>1</v>
      </c>
      <c r="AB7" s="175">
        <f>Z7/X2</f>
        <v>0</v>
      </c>
      <c r="AC7" s="176">
        <f>Z7</f>
        <v>0</v>
      </c>
      <c r="AD7" s="177"/>
      <c r="AE7" s="177"/>
      <c r="AF7" s="177"/>
    </row>
    <row r="8" spans="1:32" ht="18.75" customHeight="1">
      <c r="A8" s="351" t="s">
        <v>106</v>
      </c>
      <c r="B8" s="352"/>
      <c r="C8" s="352"/>
      <c r="D8" s="353"/>
      <c r="E8" s="354" t="s">
        <v>101</v>
      </c>
      <c r="F8" s="355"/>
      <c r="G8" s="98">
        <v>3</v>
      </c>
      <c r="H8" s="352" t="s">
        <v>528</v>
      </c>
      <c r="I8" s="352"/>
      <c r="J8" s="352"/>
      <c r="K8" s="352"/>
      <c r="L8" s="352"/>
      <c r="M8" s="355"/>
      <c r="N8" s="394" t="str">
        <f t="shared" si="0"/>
        <v>Salt</v>
      </c>
      <c r="O8" s="395"/>
      <c r="P8" s="395"/>
      <c r="Q8" s="395"/>
      <c r="R8" s="178">
        <v>0.03</v>
      </c>
      <c r="S8" s="167" t="s">
        <v>103</v>
      </c>
      <c r="T8" s="168">
        <f>X2*R8</f>
        <v>3</v>
      </c>
      <c r="U8" s="180">
        <f>(X2*R8)/AA8</f>
        <v>3</v>
      </c>
      <c r="V8" s="170" t="s">
        <v>103</v>
      </c>
      <c r="W8" s="171">
        <v>0.02</v>
      </c>
      <c r="X8" s="181">
        <f>U8/1</f>
        <v>3</v>
      </c>
      <c r="Y8" s="181"/>
      <c r="Z8" s="173">
        <f>W8*X8</f>
        <v>0.06</v>
      </c>
      <c r="AA8" s="179">
        <v>1</v>
      </c>
      <c r="AB8" s="175">
        <f>Z8/X2</f>
        <v>0.0006</v>
      </c>
      <c r="AC8" s="176">
        <f>Z8</f>
        <v>0.06</v>
      </c>
      <c r="AD8" s="177"/>
      <c r="AE8" s="177"/>
      <c r="AF8" s="177"/>
    </row>
    <row r="9" spans="1:32" ht="18.75" customHeight="1">
      <c r="A9" s="351" t="s">
        <v>529</v>
      </c>
      <c r="B9" s="352"/>
      <c r="C9" s="352"/>
      <c r="D9" s="353"/>
      <c r="E9" s="356" t="s">
        <v>101</v>
      </c>
      <c r="F9" s="355"/>
      <c r="G9" s="98"/>
      <c r="H9" s="352"/>
      <c r="I9" s="352"/>
      <c r="J9" s="352"/>
      <c r="K9" s="352"/>
      <c r="L9" s="352"/>
      <c r="M9" s="355"/>
      <c r="N9" s="394" t="str">
        <f t="shared" si="0"/>
        <v>Oil, Salad</v>
      </c>
      <c r="O9" s="395"/>
      <c r="P9" s="395"/>
      <c r="Q9" s="395"/>
      <c r="R9" s="178">
        <v>0.03</v>
      </c>
      <c r="S9" s="167" t="s">
        <v>103</v>
      </c>
      <c r="T9" s="168">
        <f>X2*R9</f>
        <v>3</v>
      </c>
      <c r="U9" s="180">
        <f>(X2*R9)/AA9</f>
        <v>3</v>
      </c>
      <c r="V9" s="170" t="s">
        <v>103</v>
      </c>
      <c r="W9" s="171">
        <v>0.05</v>
      </c>
      <c r="X9" s="168">
        <f>U9/1</f>
        <v>3</v>
      </c>
      <c r="Y9" s="168"/>
      <c r="Z9" s="173">
        <f>W9*X9</f>
        <v>0.15000000000000002</v>
      </c>
      <c r="AA9" s="179">
        <v>1</v>
      </c>
      <c r="AB9" s="175">
        <f>Z9/X2</f>
        <v>0.0015000000000000002</v>
      </c>
      <c r="AC9" s="176">
        <f>Z9</f>
        <v>0.15000000000000002</v>
      </c>
      <c r="AD9" s="177"/>
      <c r="AE9" s="177"/>
      <c r="AF9" s="177"/>
    </row>
    <row r="10" spans="1:32" ht="18.75" customHeight="1">
      <c r="A10" s="351"/>
      <c r="B10" s="352"/>
      <c r="C10" s="352"/>
      <c r="D10" s="353"/>
      <c r="E10" s="356"/>
      <c r="F10" s="355"/>
      <c r="G10" s="98"/>
      <c r="H10" s="352" t="s">
        <v>473</v>
      </c>
      <c r="I10" s="352"/>
      <c r="J10" s="352"/>
      <c r="K10" s="352"/>
      <c r="L10" s="352"/>
      <c r="M10" s="355"/>
      <c r="N10" s="394">
        <f t="shared" si="0"/>
        <v>0</v>
      </c>
      <c r="O10" s="395"/>
      <c r="P10" s="395"/>
      <c r="Q10" s="395"/>
      <c r="R10" s="183"/>
      <c r="S10" s="167"/>
      <c r="T10" s="168">
        <f>X2*R10</f>
        <v>0</v>
      </c>
      <c r="U10" s="180">
        <f>(X2*R10)/AA10</f>
        <v>0</v>
      </c>
      <c r="V10" s="170"/>
      <c r="W10" s="171">
        <v>0</v>
      </c>
      <c r="X10" s="181">
        <f>U10/1</f>
        <v>0</v>
      </c>
      <c r="Y10" s="181"/>
      <c r="Z10" s="173">
        <f>W10*X10</f>
        <v>0</v>
      </c>
      <c r="AA10" s="179">
        <v>1</v>
      </c>
      <c r="AB10" s="175">
        <f>Z10/X2</f>
        <v>0</v>
      </c>
      <c r="AC10" s="176">
        <f>ROUND(U10*AB10,5)</f>
        <v>0</v>
      </c>
      <c r="AD10" s="177"/>
      <c r="AE10" s="177"/>
      <c r="AF10" s="177"/>
    </row>
    <row r="11" spans="1:32" ht="18.75" customHeight="1">
      <c r="A11" s="351"/>
      <c r="B11" s="359"/>
      <c r="C11" s="359"/>
      <c r="D11" s="355"/>
      <c r="E11" s="356"/>
      <c r="F11" s="355"/>
      <c r="G11" s="98"/>
      <c r="H11" s="352" t="s">
        <v>530</v>
      </c>
      <c r="I11" s="352"/>
      <c r="J11" s="352"/>
      <c r="K11" s="352"/>
      <c r="L11" s="352"/>
      <c r="M11" s="355"/>
      <c r="N11" s="393">
        <f t="shared" si="0"/>
        <v>0</v>
      </c>
      <c r="O11" s="359"/>
      <c r="P11" s="359"/>
      <c r="Q11" s="359"/>
      <c r="R11" s="178"/>
      <c r="S11" s="167"/>
      <c r="T11" s="168"/>
      <c r="U11" s="184"/>
      <c r="V11" s="170"/>
      <c r="W11" s="171"/>
      <c r="X11" s="181"/>
      <c r="Y11" s="181"/>
      <c r="Z11" s="173"/>
      <c r="AA11" s="179"/>
      <c r="AB11" s="175"/>
      <c r="AC11" s="176"/>
      <c r="AD11" s="177"/>
      <c r="AE11" s="177"/>
      <c r="AF11" s="177"/>
    </row>
    <row r="12" spans="1:32" ht="32.25" customHeight="1">
      <c r="A12" s="351"/>
      <c r="B12" s="352"/>
      <c r="C12" s="352"/>
      <c r="D12" s="353"/>
      <c r="E12" s="356"/>
      <c r="F12" s="355"/>
      <c r="G12" s="98"/>
      <c r="H12" s="352"/>
      <c r="I12" s="352"/>
      <c r="J12" s="352"/>
      <c r="K12" s="352"/>
      <c r="L12" s="352"/>
      <c r="M12" s="355"/>
      <c r="N12" s="351">
        <f>A12</f>
        <v>0</v>
      </c>
      <c r="O12" s="357"/>
      <c r="P12" s="357"/>
      <c r="Q12" s="357"/>
      <c r="R12" s="178"/>
      <c r="S12" s="167"/>
      <c r="T12" s="168"/>
      <c r="U12" s="180"/>
      <c r="V12" s="170"/>
      <c r="W12" s="171"/>
      <c r="X12" s="181"/>
      <c r="Y12" s="181"/>
      <c r="Z12" s="173"/>
      <c r="AA12" s="179"/>
      <c r="AB12" s="175"/>
      <c r="AC12" s="182"/>
      <c r="AD12" s="177"/>
      <c r="AE12" s="177"/>
      <c r="AF12" s="177"/>
    </row>
    <row r="13" spans="1:32" ht="18.75" customHeight="1">
      <c r="A13" s="351"/>
      <c r="B13" s="352"/>
      <c r="C13" s="352"/>
      <c r="D13" s="353"/>
      <c r="E13" s="354"/>
      <c r="F13" s="355"/>
      <c r="G13" s="98"/>
      <c r="H13" s="352"/>
      <c r="I13" s="352"/>
      <c r="J13" s="352"/>
      <c r="K13" s="352"/>
      <c r="L13" s="352"/>
      <c r="M13" s="355"/>
      <c r="N13" s="394">
        <f t="shared" si="0"/>
        <v>0</v>
      </c>
      <c r="O13" s="395"/>
      <c r="P13" s="395"/>
      <c r="Q13" s="395"/>
      <c r="R13" s="178"/>
      <c r="S13" s="167"/>
      <c r="T13" s="168"/>
      <c r="U13" s="184"/>
      <c r="V13" s="170"/>
      <c r="W13" s="171"/>
      <c r="X13" s="181"/>
      <c r="Y13" s="181"/>
      <c r="Z13" s="173"/>
      <c r="AA13" s="179"/>
      <c r="AB13" s="175"/>
      <c r="AC13" s="182"/>
      <c r="AD13" s="177"/>
      <c r="AE13" s="177"/>
      <c r="AF13" s="177"/>
    </row>
    <row r="14" spans="1:32" ht="18.75" customHeight="1">
      <c r="A14" s="351"/>
      <c r="B14" s="352"/>
      <c r="C14" s="352"/>
      <c r="D14" s="353"/>
      <c r="E14" s="354"/>
      <c r="F14" s="355"/>
      <c r="G14" s="98"/>
      <c r="H14" s="352"/>
      <c r="I14" s="352"/>
      <c r="J14" s="352"/>
      <c r="K14" s="352"/>
      <c r="L14" s="352"/>
      <c r="M14" s="355"/>
      <c r="N14" s="394">
        <f t="shared" si="0"/>
        <v>0</v>
      </c>
      <c r="O14" s="395"/>
      <c r="P14" s="395"/>
      <c r="Q14" s="395"/>
      <c r="R14" s="178"/>
      <c r="S14" s="167"/>
      <c r="T14" s="168"/>
      <c r="U14" s="184"/>
      <c r="V14" s="170"/>
      <c r="W14" s="171"/>
      <c r="X14" s="168"/>
      <c r="Y14" s="168"/>
      <c r="Z14" s="173"/>
      <c r="AA14" s="179"/>
      <c r="AB14" s="175"/>
      <c r="AC14" s="182"/>
      <c r="AD14" s="177"/>
      <c r="AE14" s="177"/>
      <c r="AF14" s="177"/>
    </row>
    <row r="15" spans="1:32" ht="18.75" customHeight="1">
      <c r="A15" s="351"/>
      <c r="B15" s="352"/>
      <c r="C15" s="352"/>
      <c r="D15" s="353"/>
      <c r="E15" s="354"/>
      <c r="F15" s="355"/>
      <c r="G15" s="98"/>
      <c r="H15" s="352"/>
      <c r="I15" s="352"/>
      <c r="J15" s="352"/>
      <c r="K15" s="352"/>
      <c r="L15" s="352"/>
      <c r="M15" s="355"/>
      <c r="N15" s="394">
        <f t="shared" si="0"/>
        <v>0</v>
      </c>
      <c r="O15" s="395"/>
      <c r="P15" s="395"/>
      <c r="Q15" s="395"/>
      <c r="R15" s="185"/>
      <c r="S15" s="167"/>
      <c r="T15" s="168"/>
      <c r="U15" s="184"/>
      <c r="V15" s="170"/>
      <c r="W15" s="171"/>
      <c r="X15" s="168"/>
      <c r="Y15" s="168"/>
      <c r="Z15" s="173"/>
      <c r="AA15" s="179"/>
      <c r="AB15" s="175"/>
      <c r="AC15" s="182"/>
      <c r="AD15" s="177"/>
      <c r="AE15" s="177"/>
      <c r="AF15" s="177"/>
    </row>
    <row r="16" spans="1:32" ht="18.75" customHeight="1">
      <c r="A16" s="351"/>
      <c r="B16" s="352"/>
      <c r="C16" s="352"/>
      <c r="D16" s="353"/>
      <c r="E16" s="354"/>
      <c r="F16" s="355"/>
      <c r="G16" s="98"/>
      <c r="H16" s="352"/>
      <c r="I16" s="352"/>
      <c r="J16" s="352"/>
      <c r="K16" s="352"/>
      <c r="L16" s="352"/>
      <c r="M16" s="355"/>
      <c r="N16" s="394">
        <f t="shared" si="0"/>
        <v>0</v>
      </c>
      <c r="O16" s="395"/>
      <c r="P16" s="395"/>
      <c r="Q16" s="395"/>
      <c r="R16" s="185"/>
      <c r="S16" s="167"/>
      <c r="T16" s="168"/>
      <c r="U16" s="184"/>
      <c r="V16" s="170"/>
      <c r="W16" s="171"/>
      <c r="X16" s="168"/>
      <c r="Y16" s="168"/>
      <c r="Z16" s="173"/>
      <c r="AA16" s="179"/>
      <c r="AB16" s="175"/>
      <c r="AC16" s="182"/>
      <c r="AD16" s="177"/>
      <c r="AE16" s="177"/>
      <c r="AF16" s="177"/>
    </row>
    <row r="17" spans="1:32" ht="18.75" customHeight="1">
      <c r="A17" s="351"/>
      <c r="B17" s="352"/>
      <c r="C17" s="352"/>
      <c r="D17" s="353"/>
      <c r="E17" s="354"/>
      <c r="F17" s="355"/>
      <c r="G17" s="98"/>
      <c r="H17" s="352"/>
      <c r="I17" s="352"/>
      <c r="J17" s="352"/>
      <c r="K17" s="352"/>
      <c r="L17" s="352"/>
      <c r="M17" s="355"/>
      <c r="N17" s="394">
        <f t="shared" si="0"/>
        <v>0</v>
      </c>
      <c r="O17" s="395"/>
      <c r="P17" s="395"/>
      <c r="Q17" s="395"/>
      <c r="R17" s="185"/>
      <c r="S17" s="167"/>
      <c r="T17" s="168"/>
      <c r="U17" s="184"/>
      <c r="V17" s="170"/>
      <c r="W17" s="171"/>
      <c r="X17" s="168"/>
      <c r="Y17" s="168"/>
      <c r="Z17" s="173"/>
      <c r="AA17" s="179"/>
      <c r="AB17" s="175"/>
      <c r="AC17" s="182"/>
      <c r="AD17" s="177"/>
      <c r="AE17" s="177"/>
      <c r="AF17" s="177"/>
    </row>
    <row r="18" spans="1:32" ht="18.75" customHeight="1">
      <c r="A18" s="351"/>
      <c r="B18" s="352"/>
      <c r="C18" s="352"/>
      <c r="D18" s="353"/>
      <c r="E18" s="354"/>
      <c r="F18" s="355"/>
      <c r="G18" s="98"/>
      <c r="H18" s="352"/>
      <c r="I18" s="352"/>
      <c r="J18" s="352"/>
      <c r="K18" s="352"/>
      <c r="L18" s="352"/>
      <c r="M18" s="355"/>
      <c r="N18" s="394">
        <f t="shared" si="0"/>
        <v>0</v>
      </c>
      <c r="O18" s="395"/>
      <c r="P18" s="395"/>
      <c r="Q18" s="395"/>
      <c r="R18" s="185"/>
      <c r="S18" s="167"/>
      <c r="T18" s="168"/>
      <c r="U18" s="184"/>
      <c r="V18" s="170"/>
      <c r="W18" s="171"/>
      <c r="X18" s="168"/>
      <c r="Y18" s="168"/>
      <c r="Z18" s="173"/>
      <c r="AA18" s="179"/>
      <c r="AB18" s="175"/>
      <c r="AC18" s="182"/>
      <c r="AD18" s="177"/>
      <c r="AE18" s="177"/>
      <c r="AF18" s="177"/>
    </row>
    <row r="19" spans="1:32" ht="18.75" customHeight="1">
      <c r="A19" s="351"/>
      <c r="B19" s="352"/>
      <c r="C19" s="352"/>
      <c r="D19" s="353"/>
      <c r="E19" s="354"/>
      <c r="F19" s="355"/>
      <c r="G19" s="98"/>
      <c r="H19" s="352"/>
      <c r="I19" s="352"/>
      <c r="J19" s="352"/>
      <c r="K19" s="352"/>
      <c r="L19" s="352"/>
      <c r="M19" s="355"/>
      <c r="N19" s="394"/>
      <c r="O19" s="395"/>
      <c r="P19" s="395"/>
      <c r="Q19" s="395"/>
      <c r="R19" s="185"/>
      <c r="S19" s="167"/>
      <c r="T19" s="168"/>
      <c r="U19" s="184"/>
      <c r="V19" s="170"/>
      <c r="W19" s="171">
        <v>0</v>
      </c>
      <c r="X19" s="168"/>
      <c r="Y19" s="168"/>
      <c r="Z19" s="186"/>
      <c r="AA19" s="179"/>
      <c r="AB19" s="175"/>
      <c r="AC19" s="182">
        <f>ROUND(U19*AB19,5)</f>
        <v>0</v>
      </c>
      <c r="AD19" s="177"/>
      <c r="AE19" s="177"/>
      <c r="AF19" s="177"/>
    </row>
    <row r="20" spans="1:32" ht="18.75" customHeight="1" thickBot="1">
      <c r="A20" s="414"/>
      <c r="B20" s="402"/>
      <c r="C20" s="402"/>
      <c r="D20" s="415"/>
      <c r="E20" s="354"/>
      <c r="F20" s="355"/>
      <c r="G20" s="187"/>
      <c r="H20" s="402"/>
      <c r="I20" s="402"/>
      <c r="J20" s="402"/>
      <c r="K20" s="402"/>
      <c r="L20" s="402"/>
      <c r="M20" s="403"/>
      <c r="N20" s="394"/>
      <c r="O20" s="395"/>
      <c r="P20" s="395"/>
      <c r="Q20" s="395"/>
      <c r="R20" s="185"/>
      <c r="S20" s="167"/>
      <c r="T20" s="168"/>
      <c r="U20" s="184"/>
      <c r="V20" s="170"/>
      <c r="W20" s="171">
        <v>0</v>
      </c>
      <c r="X20" s="168"/>
      <c r="Y20" s="168"/>
      <c r="Z20" s="186"/>
      <c r="AA20" s="179"/>
      <c r="AB20" s="175"/>
      <c r="AC20" s="182">
        <f>ROUND(U20*AB20,5)</f>
        <v>0</v>
      </c>
      <c r="AD20" s="177"/>
      <c r="AE20" s="177"/>
      <c r="AF20" s="177"/>
    </row>
    <row r="21" spans="1:32" ht="25.5" customHeight="1" thickBot="1">
      <c r="A21" s="188"/>
      <c r="B21" s="217"/>
      <c r="C21" s="217"/>
      <c r="D21" s="217"/>
      <c r="E21" s="217"/>
      <c r="F21" s="217"/>
      <c r="G21" s="217"/>
      <c r="H21" s="217"/>
      <c r="I21" s="217"/>
      <c r="J21" s="217"/>
      <c r="K21" s="218"/>
      <c r="L21" s="131"/>
      <c r="M21" s="131"/>
      <c r="N21" s="416" t="s">
        <v>47</v>
      </c>
      <c r="O21" s="417"/>
      <c r="P21" s="417"/>
      <c r="Q21" s="418"/>
      <c r="R21" s="419" t="s">
        <v>7</v>
      </c>
      <c r="S21" s="418"/>
      <c r="T21" s="418"/>
      <c r="U21" s="418"/>
      <c r="V21" s="418"/>
      <c r="W21" s="418"/>
      <c r="X21" s="418"/>
      <c r="Y21" s="418"/>
      <c r="Z21" s="418"/>
      <c r="AA21" s="418"/>
      <c r="AB21" s="418"/>
      <c r="AC21" s="122">
        <f>ROUNDUP(SUM(AC6:AC20),5)</f>
        <v>3.44</v>
      </c>
      <c r="AD21" s="177"/>
      <c r="AE21" s="177"/>
      <c r="AF21" s="177"/>
    </row>
    <row r="22" spans="1:32" ht="20.25" customHeight="1">
      <c r="A22" s="398" t="s">
        <v>45</v>
      </c>
      <c r="B22" s="399"/>
      <c r="C22" s="399"/>
      <c r="D22" s="399"/>
      <c r="E22" s="399"/>
      <c r="F22" s="399"/>
      <c r="G22" s="399"/>
      <c r="H22" s="399"/>
      <c r="I22" s="399"/>
      <c r="J22" s="399"/>
      <c r="K22" s="400"/>
      <c r="L22" s="189"/>
      <c r="M22" s="189"/>
      <c r="N22" s="411"/>
      <c r="O22" s="412"/>
      <c r="P22" s="412"/>
      <c r="Q22" s="412"/>
      <c r="R22" s="190"/>
      <c r="S22" s="190"/>
      <c r="T22" s="190"/>
      <c r="U22" s="190"/>
      <c r="V22" s="190"/>
      <c r="W22" s="112" t="s">
        <v>9</v>
      </c>
      <c r="X22" s="112"/>
      <c r="Y22" s="112"/>
      <c r="Z22" s="112"/>
      <c r="AA22" s="112"/>
      <c r="AB22" s="112"/>
      <c r="AC22" s="125">
        <f>ROUND(AC21*10/100,5)</f>
        <v>0.344</v>
      </c>
      <c r="AD22" s="177"/>
      <c r="AE22" s="177"/>
      <c r="AF22" s="177"/>
    </row>
    <row r="23" spans="1:32" ht="22.5" customHeight="1" thickBot="1">
      <c r="A23" s="329" t="s">
        <v>42</v>
      </c>
      <c r="B23" s="404"/>
      <c r="C23" s="404"/>
      <c r="D23" s="404"/>
      <c r="E23" s="404"/>
      <c r="F23" s="219"/>
      <c r="G23" s="331" t="s">
        <v>46</v>
      </c>
      <c r="H23" s="331"/>
      <c r="I23" s="331" t="s">
        <v>217</v>
      </c>
      <c r="J23" s="404"/>
      <c r="K23" s="405"/>
      <c r="L23" s="219"/>
      <c r="M23" s="219"/>
      <c r="N23" s="145"/>
      <c r="O23" s="191"/>
      <c r="P23" s="410"/>
      <c r="Q23" s="410"/>
      <c r="R23" s="192"/>
      <c r="S23" s="192"/>
      <c r="T23" s="192"/>
      <c r="U23" s="192"/>
      <c r="V23" s="192"/>
      <c r="W23" s="93" t="s">
        <v>6</v>
      </c>
      <c r="X23" s="93"/>
      <c r="Y23" s="93"/>
      <c r="Z23" s="93"/>
      <c r="AA23" s="93"/>
      <c r="AB23" s="93"/>
      <c r="AC23" s="130">
        <f>AC21+AC22</f>
        <v>3.784</v>
      </c>
      <c r="AD23" s="177"/>
      <c r="AE23" s="177"/>
      <c r="AF23" s="177"/>
    </row>
    <row r="24" spans="18:32" ht="7.5" customHeight="1" thickBot="1">
      <c r="R24" s="319"/>
      <c r="S24" s="319"/>
      <c r="T24" s="214"/>
      <c r="U24" s="214"/>
      <c r="V24" s="214"/>
      <c r="W24" s="214"/>
      <c r="X24" s="214"/>
      <c r="Y24" s="214"/>
      <c r="Z24" s="214"/>
      <c r="AA24" s="88"/>
      <c r="AB24" s="88"/>
      <c r="AC24" s="88"/>
      <c r="AD24" s="151"/>
      <c r="AE24" s="151"/>
      <c r="AF24" s="151"/>
    </row>
    <row r="25" spans="1:32" ht="20.25" customHeight="1">
      <c r="A25" s="213" t="s">
        <v>35</v>
      </c>
      <c r="B25" s="313" t="s">
        <v>36</v>
      </c>
      <c r="C25" s="313"/>
      <c r="D25" s="65" t="s">
        <v>37</v>
      </c>
      <c r="E25" s="65" t="s">
        <v>38</v>
      </c>
      <c r="F25" s="65" t="s">
        <v>39</v>
      </c>
      <c r="G25" s="313" t="s">
        <v>40</v>
      </c>
      <c r="H25" s="313"/>
      <c r="I25" s="313" t="s">
        <v>41</v>
      </c>
      <c r="J25" s="313"/>
      <c r="K25" s="313" t="s">
        <v>52</v>
      </c>
      <c r="L25" s="313"/>
      <c r="M25" s="213" t="s">
        <v>177</v>
      </c>
      <c r="N25" s="413" t="s">
        <v>5</v>
      </c>
      <c r="O25" s="322"/>
      <c r="P25" s="322"/>
      <c r="Q25" s="131"/>
      <c r="R25" s="322"/>
      <c r="S25" s="323"/>
      <c r="T25" s="215"/>
      <c r="U25" s="215"/>
      <c r="V25" s="215"/>
      <c r="W25" s="311" t="s">
        <v>122</v>
      </c>
      <c r="X25" s="312"/>
      <c r="Y25" s="312"/>
      <c r="Z25" s="312"/>
      <c r="AA25" s="312"/>
      <c r="AB25" s="222"/>
      <c r="AC25" s="195">
        <f>AC23/X2</f>
        <v>0.03784</v>
      </c>
      <c r="AD25" s="193"/>
      <c r="AE25" s="193"/>
      <c r="AF25" s="193"/>
    </row>
    <row r="26" spans="1:32" ht="37.5" customHeight="1">
      <c r="A26" s="213" t="s">
        <v>242</v>
      </c>
      <c r="B26" s="313" t="s">
        <v>531</v>
      </c>
      <c r="C26" s="313"/>
      <c r="D26" s="65" t="s">
        <v>71</v>
      </c>
      <c r="E26" s="65" t="s">
        <v>180</v>
      </c>
      <c r="F26" s="65" t="s">
        <v>59</v>
      </c>
      <c r="G26" s="313" t="s">
        <v>532</v>
      </c>
      <c r="H26" s="313"/>
      <c r="I26" s="313" t="s">
        <v>423</v>
      </c>
      <c r="J26" s="313"/>
      <c r="K26" s="313" t="s">
        <v>60</v>
      </c>
      <c r="L26" s="313"/>
      <c r="M26" s="226">
        <f ca="1">NOW()</f>
        <v>41121.30702407407</v>
      </c>
      <c r="N26" s="98" t="s">
        <v>19</v>
      </c>
      <c r="O26" s="94" t="s">
        <v>20</v>
      </c>
      <c r="P26" s="94" t="s">
        <v>21</v>
      </c>
      <c r="Q26" s="94" t="s">
        <v>22</v>
      </c>
      <c r="R26" s="406" t="s">
        <v>8</v>
      </c>
      <c r="S26" s="407"/>
      <c r="T26" s="220"/>
      <c r="U26" s="220"/>
      <c r="V26" s="220"/>
      <c r="W26" s="150"/>
      <c r="X26" s="221" t="s">
        <v>123</v>
      </c>
      <c r="Y26" s="221"/>
      <c r="Z26" s="221"/>
      <c r="AA26" s="221" t="s">
        <v>23</v>
      </c>
      <c r="AB26" s="408" t="s">
        <v>24</v>
      </c>
      <c r="AC26" s="409"/>
      <c r="AD26" s="193"/>
      <c r="AE26" s="193"/>
      <c r="AF26" s="193"/>
    </row>
    <row r="27" spans="14:29" ht="19.5" customHeight="1" thickBot="1">
      <c r="N27" s="139">
        <f>X2</f>
        <v>100</v>
      </c>
      <c r="O27" s="140"/>
      <c r="P27" s="141">
        <f>AC23</f>
        <v>3.784</v>
      </c>
      <c r="Q27" s="142">
        <v>0</v>
      </c>
      <c r="R27" s="307">
        <f>P27+Q27</f>
        <v>3.784</v>
      </c>
      <c r="S27" s="308"/>
      <c r="T27" s="143"/>
      <c r="U27" s="144"/>
      <c r="V27" s="144"/>
      <c r="W27" s="145"/>
      <c r="X27" s="146">
        <f>AC25/AA27</f>
        <v>0.12613333333333335</v>
      </c>
      <c r="Y27" s="146"/>
      <c r="Z27" s="146"/>
      <c r="AA27" s="147">
        <v>0.3</v>
      </c>
      <c r="AB27" s="309">
        <f ca="1">NOW()</f>
        <v>41121.30702407407</v>
      </c>
      <c r="AC27" s="310"/>
    </row>
  </sheetData>
  <sheetProtection/>
  <mergeCells count="97">
    <mergeCell ref="A1:K1"/>
    <mergeCell ref="N1:AC1"/>
    <mergeCell ref="A2:B2"/>
    <mergeCell ref="C2:G2"/>
    <mergeCell ref="N2:O2"/>
    <mergeCell ref="P2:T2"/>
    <mergeCell ref="B3:G4"/>
    <mergeCell ref="P3:V4"/>
    <mergeCell ref="A5:D5"/>
    <mergeCell ref="E5:F5"/>
    <mergeCell ref="G5:M5"/>
    <mergeCell ref="N5:Q5"/>
    <mergeCell ref="X5:Y5"/>
    <mergeCell ref="A6:D6"/>
    <mergeCell ref="E6:F6"/>
    <mergeCell ref="H6:M6"/>
    <mergeCell ref="N6:Q6"/>
    <mergeCell ref="A7:D7"/>
    <mergeCell ref="E7:F7"/>
    <mergeCell ref="H7:M7"/>
    <mergeCell ref="N7:Q7"/>
    <mergeCell ref="A8:D8"/>
    <mergeCell ref="E8:F8"/>
    <mergeCell ref="H8:M8"/>
    <mergeCell ref="N8:Q8"/>
    <mergeCell ref="A9:D9"/>
    <mergeCell ref="E9:F9"/>
    <mergeCell ref="H9:M9"/>
    <mergeCell ref="N9:Q9"/>
    <mergeCell ref="A10:D10"/>
    <mergeCell ref="E10:F10"/>
    <mergeCell ref="H10:M10"/>
    <mergeCell ref="N10:Q10"/>
    <mergeCell ref="A11:D11"/>
    <mergeCell ref="E11:F11"/>
    <mergeCell ref="H11:M11"/>
    <mergeCell ref="N11:Q11"/>
    <mergeCell ref="A12:D12"/>
    <mergeCell ref="E12:F12"/>
    <mergeCell ref="H12:M12"/>
    <mergeCell ref="N12:Q12"/>
    <mergeCell ref="A13:D13"/>
    <mergeCell ref="E13:F13"/>
    <mergeCell ref="H13:M13"/>
    <mergeCell ref="N13:Q13"/>
    <mergeCell ref="A14:D14"/>
    <mergeCell ref="E14:F14"/>
    <mergeCell ref="H14:M14"/>
    <mergeCell ref="N14:Q14"/>
    <mergeCell ref="A15:D15"/>
    <mergeCell ref="E15:F15"/>
    <mergeCell ref="H15:M15"/>
    <mergeCell ref="N15:Q15"/>
    <mergeCell ref="A16:D16"/>
    <mergeCell ref="E16:F16"/>
    <mergeCell ref="H16:M16"/>
    <mergeCell ref="N16:Q16"/>
    <mergeCell ref="A17:D17"/>
    <mergeCell ref="E17:F17"/>
    <mergeCell ref="H17:M17"/>
    <mergeCell ref="N17:Q17"/>
    <mergeCell ref="A18:D18"/>
    <mergeCell ref="E18:F18"/>
    <mergeCell ref="H18:M18"/>
    <mergeCell ref="N18:Q18"/>
    <mergeCell ref="A19:D19"/>
    <mergeCell ref="E19:F19"/>
    <mergeCell ref="H19:M19"/>
    <mergeCell ref="N19:Q19"/>
    <mergeCell ref="A20:D20"/>
    <mergeCell ref="E20:F20"/>
    <mergeCell ref="H20:M20"/>
    <mergeCell ref="N20:Q20"/>
    <mergeCell ref="N21:Q21"/>
    <mergeCell ref="R21:AB21"/>
    <mergeCell ref="A22:K22"/>
    <mergeCell ref="N22:Q22"/>
    <mergeCell ref="A23:E23"/>
    <mergeCell ref="G23:H23"/>
    <mergeCell ref="I23:K23"/>
    <mergeCell ref="P23:Q23"/>
    <mergeCell ref="R24:S24"/>
    <mergeCell ref="B25:C25"/>
    <mergeCell ref="G25:H25"/>
    <mergeCell ref="I25:J25"/>
    <mergeCell ref="K25:L25"/>
    <mergeCell ref="N25:P25"/>
    <mergeCell ref="R25:S25"/>
    <mergeCell ref="AB26:AC26"/>
    <mergeCell ref="R27:S27"/>
    <mergeCell ref="AB27:AC27"/>
    <mergeCell ref="W25:AA25"/>
    <mergeCell ref="B26:C26"/>
    <mergeCell ref="G26:H26"/>
    <mergeCell ref="I26:J26"/>
    <mergeCell ref="K26:L26"/>
    <mergeCell ref="R26:S26"/>
  </mergeCells>
  <hyperlinks>
    <hyperlink ref="M1" location="LIST!A1" display="BACK TO MENU LIST"/>
  </hyperlinks>
  <printOptions/>
  <pageMargins left="0.7" right="0.45" top="0.75" bottom="0.5" header="0.3" footer="0.3"/>
  <pageSetup horizontalDpi="600" verticalDpi="600" orientation="landscape" scale="85" r:id="rId1"/>
  <colBreaks count="1" manualBreakCount="1">
    <brk id="13" max="65535" man="1"/>
  </colBreaks>
</worksheet>
</file>

<file path=xl/worksheets/sheet28.xml><?xml version="1.0" encoding="utf-8"?>
<worksheet xmlns="http://schemas.openxmlformats.org/spreadsheetml/2006/main" xmlns:r="http://schemas.openxmlformats.org/officeDocument/2006/relationships">
  <dimension ref="A1:AH30"/>
  <sheetViews>
    <sheetView zoomScalePageLayoutView="0" workbookViewId="0" topLeftCell="K1">
      <selection activeCell="M1" sqref="M1"/>
    </sheetView>
  </sheetViews>
  <sheetFormatPr defaultColWidth="9.140625" defaultRowHeight="12.75"/>
  <cols>
    <col min="1" max="1" width="9.8515625" style="87" customWidth="1"/>
    <col min="2" max="3" width="9.140625" style="87" customWidth="1"/>
    <col min="4" max="4" width="9.8515625" style="87" customWidth="1"/>
    <col min="5" max="5" width="9.140625" style="87" customWidth="1"/>
    <col min="6" max="6" width="14.421875" style="87" customWidth="1"/>
    <col min="7" max="7" width="4.8515625" style="87" customWidth="1"/>
    <col min="8" max="8" width="8.57421875" style="87" customWidth="1"/>
    <col min="9" max="9" width="9.8515625" style="87" customWidth="1"/>
    <col min="10" max="10" width="8.57421875" style="87" customWidth="1"/>
    <col min="11" max="12" width="13.7109375" style="87" customWidth="1"/>
    <col min="13" max="13" width="38.8515625" style="87" customWidth="1"/>
    <col min="14" max="16" width="9.140625" style="87" customWidth="1"/>
    <col min="17" max="17" width="6.140625" style="87" customWidth="1"/>
    <col min="18" max="18" width="8.57421875" style="87" customWidth="1"/>
    <col min="19" max="19" width="7.7109375" style="87" customWidth="1"/>
    <col min="20" max="20" width="10.421875" style="87" customWidth="1"/>
    <col min="21" max="22" width="8.8515625" style="87" customWidth="1"/>
    <col min="23" max="23" width="9.8515625" style="87" customWidth="1"/>
    <col min="24" max="24" width="12.28125" style="87" customWidth="1"/>
    <col min="25" max="25" width="4.7109375" style="87" customWidth="1"/>
    <col min="26" max="26" width="10.28125" style="87" customWidth="1"/>
    <col min="27" max="27" width="8.140625" style="87" customWidth="1"/>
    <col min="28" max="28" width="8.57421875" style="87" customWidth="1"/>
    <col min="29" max="29" width="11.57421875" style="87" customWidth="1"/>
    <col min="30" max="32" width="9.00390625" style="87" customWidth="1"/>
    <col min="33" max="16384" width="9.140625" style="87" customWidth="1"/>
  </cols>
  <sheetData>
    <row r="1" spans="1:34" ht="21">
      <c r="A1" s="428" t="s">
        <v>43</v>
      </c>
      <c r="B1" s="428"/>
      <c r="C1" s="428"/>
      <c r="D1" s="428"/>
      <c r="E1" s="428"/>
      <c r="F1" s="428"/>
      <c r="G1" s="428"/>
      <c r="H1" s="428"/>
      <c r="I1" s="428"/>
      <c r="J1" s="428"/>
      <c r="K1" s="428"/>
      <c r="L1" s="224"/>
      <c r="M1" s="251" t="s">
        <v>629</v>
      </c>
      <c r="N1" s="387" t="s">
        <v>56</v>
      </c>
      <c r="O1" s="388"/>
      <c r="P1" s="388"/>
      <c r="Q1" s="388"/>
      <c r="R1" s="388"/>
      <c r="S1" s="388"/>
      <c r="T1" s="388"/>
      <c r="U1" s="388"/>
      <c r="V1" s="388"/>
      <c r="W1" s="388"/>
      <c r="X1" s="388"/>
      <c r="Y1" s="388"/>
      <c r="Z1" s="388"/>
      <c r="AA1" s="388"/>
      <c r="AB1" s="388"/>
      <c r="AC1" s="388"/>
      <c r="AD1" s="214"/>
      <c r="AE1" s="214"/>
      <c r="AF1" s="214"/>
      <c r="AG1" s="151"/>
      <c r="AH1" s="151"/>
    </row>
    <row r="2" spans="1:34" ht="47.25" customHeight="1" thickBot="1">
      <c r="A2" s="370" t="s">
        <v>44</v>
      </c>
      <c r="B2" s="370"/>
      <c r="C2" s="389" t="s">
        <v>533</v>
      </c>
      <c r="D2" s="389"/>
      <c r="E2" s="389"/>
      <c r="F2" s="389"/>
      <c r="G2" s="389"/>
      <c r="H2" s="88" t="s">
        <v>55</v>
      </c>
      <c r="I2" s="89">
        <v>100</v>
      </c>
      <c r="J2" s="88" t="s">
        <v>48</v>
      </c>
      <c r="K2" s="152">
        <v>0.5</v>
      </c>
      <c r="L2" s="153" t="s">
        <v>156</v>
      </c>
      <c r="M2" s="242"/>
      <c r="N2" s="430" t="s">
        <v>17</v>
      </c>
      <c r="O2" s="430"/>
      <c r="P2" s="391" t="str">
        <f>C2</f>
        <v>Stir Fry Vegetables</v>
      </c>
      <c r="Q2" s="391"/>
      <c r="R2" s="391"/>
      <c r="S2" s="391"/>
      <c r="T2" s="392"/>
      <c r="U2" s="149"/>
      <c r="V2" s="149"/>
      <c r="W2" s="88" t="s">
        <v>55</v>
      </c>
      <c r="X2" s="93">
        <f>I2</f>
        <v>100</v>
      </c>
      <c r="Y2" s="112"/>
      <c r="Z2" s="94" t="s">
        <v>53</v>
      </c>
      <c r="AA2" s="95">
        <f>K2</f>
        <v>0.5</v>
      </c>
      <c r="AB2" s="159" t="s">
        <v>156</v>
      </c>
      <c r="AC2" s="155"/>
      <c r="AD2" s="156"/>
      <c r="AE2" s="156"/>
      <c r="AF2" s="156"/>
      <c r="AG2" s="155"/>
      <c r="AH2" s="155"/>
    </row>
    <row r="3" spans="1:34" ht="19.5" customHeight="1">
      <c r="A3" s="216"/>
      <c r="B3" s="370"/>
      <c r="C3" s="423"/>
      <c r="D3" s="423"/>
      <c r="E3" s="423"/>
      <c r="F3" s="423"/>
      <c r="G3" s="423"/>
      <c r="H3" s="157"/>
      <c r="I3" s="214"/>
      <c r="J3" s="88"/>
      <c r="K3" s="95"/>
      <c r="L3" s="158"/>
      <c r="M3" s="243"/>
      <c r="N3" s="88"/>
      <c r="O3" s="88"/>
      <c r="P3" s="422">
        <f>C3</f>
        <v>0</v>
      </c>
      <c r="Q3" s="423"/>
      <c r="R3" s="423"/>
      <c r="S3" s="423"/>
      <c r="T3" s="423"/>
      <c r="U3" s="423"/>
      <c r="V3" s="423"/>
      <c r="W3" s="88"/>
      <c r="X3" s="112">
        <f>I3</f>
        <v>0</v>
      </c>
      <c r="Y3" s="112"/>
      <c r="Z3" s="94"/>
      <c r="AA3" s="95"/>
      <c r="AB3" s="159"/>
      <c r="AC3" s="155"/>
      <c r="AD3" s="156"/>
      <c r="AE3" s="156"/>
      <c r="AF3" s="156"/>
      <c r="AG3" s="155"/>
      <c r="AH3" s="155"/>
    </row>
    <row r="4" spans="2:34" ht="15" customHeight="1" thickBot="1">
      <c r="B4" s="410"/>
      <c r="C4" s="410"/>
      <c r="D4" s="410"/>
      <c r="E4" s="410"/>
      <c r="F4" s="410"/>
      <c r="G4" s="410"/>
      <c r="H4" s="160"/>
      <c r="I4" s="160"/>
      <c r="M4" s="243"/>
      <c r="N4" s="161"/>
      <c r="O4" s="161"/>
      <c r="P4" s="410"/>
      <c r="Q4" s="410"/>
      <c r="R4" s="410"/>
      <c r="S4" s="410"/>
      <c r="T4" s="410"/>
      <c r="U4" s="410"/>
      <c r="V4" s="410"/>
      <c r="W4" s="214"/>
      <c r="X4" s="155"/>
      <c r="Y4" s="155"/>
      <c r="Z4" s="155"/>
      <c r="AA4" s="155"/>
      <c r="AB4" s="155"/>
      <c r="AC4" s="155"/>
      <c r="AD4" s="162"/>
      <c r="AE4" s="162"/>
      <c r="AF4" s="162"/>
      <c r="AG4" s="155"/>
      <c r="AH4" s="155"/>
    </row>
    <row r="5" spans="1:32" ht="45.75" customHeight="1" thickBot="1">
      <c r="A5" s="381" t="s">
        <v>1</v>
      </c>
      <c r="B5" s="396"/>
      <c r="C5" s="396"/>
      <c r="D5" s="397"/>
      <c r="E5" s="420" t="s">
        <v>54</v>
      </c>
      <c r="F5" s="421"/>
      <c r="G5" s="420" t="s">
        <v>32</v>
      </c>
      <c r="H5" s="427"/>
      <c r="I5" s="427"/>
      <c r="J5" s="427"/>
      <c r="K5" s="427"/>
      <c r="L5" s="427"/>
      <c r="M5" s="421"/>
      <c r="N5" s="425" t="s">
        <v>1</v>
      </c>
      <c r="O5" s="426"/>
      <c r="P5" s="426"/>
      <c r="Q5" s="426"/>
      <c r="R5" s="163" t="s">
        <v>31</v>
      </c>
      <c r="S5" s="223" t="s">
        <v>2</v>
      </c>
      <c r="T5" s="164" t="s">
        <v>51</v>
      </c>
      <c r="U5" s="163" t="s">
        <v>30</v>
      </c>
      <c r="V5" s="163" t="s">
        <v>49</v>
      </c>
      <c r="W5" s="163" t="s">
        <v>58</v>
      </c>
      <c r="X5" s="362" t="s">
        <v>79</v>
      </c>
      <c r="Y5" s="362"/>
      <c r="Z5" s="163" t="s">
        <v>50</v>
      </c>
      <c r="AA5" s="164" t="s">
        <v>13</v>
      </c>
      <c r="AB5" s="164" t="s">
        <v>129</v>
      </c>
      <c r="AC5" s="165" t="s">
        <v>130</v>
      </c>
      <c r="AD5" s="214"/>
      <c r="AE5" s="214"/>
      <c r="AF5" s="214"/>
    </row>
    <row r="6" spans="1:32" ht="18.75" customHeight="1">
      <c r="A6" s="363" t="s">
        <v>534</v>
      </c>
      <c r="B6" s="364"/>
      <c r="C6" s="364"/>
      <c r="D6" s="365"/>
      <c r="E6" s="366" t="s">
        <v>535</v>
      </c>
      <c r="F6" s="367"/>
      <c r="G6" s="98">
        <v>1</v>
      </c>
      <c r="H6" s="364" t="s">
        <v>536</v>
      </c>
      <c r="I6" s="364"/>
      <c r="J6" s="364"/>
      <c r="K6" s="364"/>
      <c r="L6" s="364"/>
      <c r="M6" s="367"/>
      <c r="N6" s="394" t="str">
        <f aca="true" t="shared" si="0" ref="N6:N21">A6</f>
        <v>Carrots, Fresh, Sliced</v>
      </c>
      <c r="O6" s="395"/>
      <c r="P6" s="395"/>
      <c r="Q6" s="395"/>
      <c r="R6" s="244">
        <v>0.6</v>
      </c>
      <c r="S6" s="167" t="s">
        <v>307</v>
      </c>
      <c r="T6" s="168">
        <f>R6*X2</f>
        <v>60</v>
      </c>
      <c r="U6" s="184">
        <f>(X2*R6)/AA6</f>
        <v>67.41573033707866</v>
      </c>
      <c r="V6" s="170" t="s">
        <v>61</v>
      </c>
      <c r="W6" s="171">
        <v>0.36</v>
      </c>
      <c r="X6" s="181">
        <f>U6/16</f>
        <v>4.213483146067416</v>
      </c>
      <c r="Y6" s="181"/>
      <c r="Z6" s="173">
        <f>W6*X6</f>
        <v>1.5168539325842698</v>
      </c>
      <c r="AA6" s="174">
        <v>0.89</v>
      </c>
      <c r="AB6" s="175">
        <f>Z6/X2</f>
        <v>0.015168539325842698</v>
      </c>
      <c r="AC6" s="176">
        <f aca="true" t="shared" si="1" ref="AC6:AC15">Z6</f>
        <v>1.5168539325842698</v>
      </c>
      <c r="AD6" s="177"/>
      <c r="AE6" s="177"/>
      <c r="AF6" s="177"/>
    </row>
    <row r="7" spans="1:32" ht="18.75" customHeight="1">
      <c r="A7" s="351" t="s">
        <v>537</v>
      </c>
      <c r="B7" s="352"/>
      <c r="C7" s="352"/>
      <c r="D7" s="353"/>
      <c r="E7" s="356" t="s">
        <v>538</v>
      </c>
      <c r="F7" s="355"/>
      <c r="G7" s="98">
        <v>2</v>
      </c>
      <c r="H7" s="352" t="s">
        <v>539</v>
      </c>
      <c r="I7" s="352"/>
      <c r="J7" s="352"/>
      <c r="K7" s="352"/>
      <c r="L7" s="352"/>
      <c r="M7" s="355"/>
      <c r="N7" s="394" t="str">
        <f t="shared" si="0"/>
        <v>Celery, Fresh, Sliced</v>
      </c>
      <c r="O7" s="395"/>
      <c r="P7" s="395"/>
      <c r="Q7" s="395"/>
      <c r="R7" s="178">
        <v>0.72</v>
      </c>
      <c r="S7" s="167" t="s">
        <v>307</v>
      </c>
      <c r="T7" s="228">
        <f>X2*R7</f>
        <v>72</v>
      </c>
      <c r="U7" s="184">
        <f>(X2*R7)/AA7</f>
        <v>80.89887640449439</v>
      </c>
      <c r="V7" s="170" t="s">
        <v>61</v>
      </c>
      <c r="W7" s="171">
        <v>0.3</v>
      </c>
      <c r="X7" s="172">
        <f>U7/16</f>
        <v>5.056179775280899</v>
      </c>
      <c r="Y7" s="172"/>
      <c r="Z7" s="173">
        <f aca="true" t="shared" si="2" ref="Z7:Z18">W7*X7</f>
        <v>1.5168539325842698</v>
      </c>
      <c r="AA7" s="179">
        <v>0.89</v>
      </c>
      <c r="AB7" s="175">
        <f>Z7/X2</f>
        <v>0.015168539325842698</v>
      </c>
      <c r="AC7" s="176">
        <f t="shared" si="1"/>
        <v>1.5168539325842698</v>
      </c>
      <c r="AD7" s="177"/>
      <c r="AE7" s="177"/>
      <c r="AF7" s="177"/>
    </row>
    <row r="8" spans="1:32" ht="18.75" customHeight="1">
      <c r="A8" s="351" t="s">
        <v>540</v>
      </c>
      <c r="B8" s="352"/>
      <c r="C8" s="352"/>
      <c r="D8" s="353"/>
      <c r="E8" s="354" t="s">
        <v>538</v>
      </c>
      <c r="F8" s="355"/>
      <c r="G8" s="98">
        <v>3</v>
      </c>
      <c r="H8" s="352" t="s">
        <v>541</v>
      </c>
      <c r="I8" s="352"/>
      <c r="J8" s="352"/>
      <c r="K8" s="352"/>
      <c r="L8" s="352"/>
      <c r="M8" s="355"/>
      <c r="N8" s="394" t="str">
        <f t="shared" si="0"/>
        <v>Cabbage, Green, Fresh, Chopped</v>
      </c>
      <c r="O8" s="395"/>
      <c r="P8" s="395"/>
      <c r="Q8" s="395"/>
      <c r="R8" s="178">
        <v>0.72</v>
      </c>
      <c r="S8" s="167" t="s">
        <v>307</v>
      </c>
      <c r="T8" s="168">
        <f>X2*R8</f>
        <v>72</v>
      </c>
      <c r="U8" s="184">
        <f>(X2*R8)/AA8</f>
        <v>90</v>
      </c>
      <c r="V8" s="170" t="s">
        <v>61</v>
      </c>
      <c r="W8" s="171">
        <v>1.78</v>
      </c>
      <c r="X8" s="181">
        <f>U8/16</f>
        <v>5.625</v>
      </c>
      <c r="Y8" s="181"/>
      <c r="Z8" s="173">
        <f t="shared" si="2"/>
        <v>10.0125</v>
      </c>
      <c r="AA8" s="179">
        <v>0.8</v>
      </c>
      <c r="AB8" s="175">
        <f>Z8/X2</f>
        <v>0.10012499999999999</v>
      </c>
      <c r="AC8" s="176">
        <f t="shared" si="1"/>
        <v>10.0125</v>
      </c>
      <c r="AD8" s="177"/>
      <c r="AE8" s="177"/>
      <c r="AF8" s="177"/>
    </row>
    <row r="9" spans="1:32" ht="27" customHeight="1">
      <c r="A9" s="351" t="s">
        <v>542</v>
      </c>
      <c r="B9" s="352"/>
      <c r="C9" s="352"/>
      <c r="D9" s="353"/>
      <c r="E9" s="356" t="s">
        <v>543</v>
      </c>
      <c r="F9" s="355"/>
      <c r="G9" s="98">
        <v>4</v>
      </c>
      <c r="H9" s="352" t="s">
        <v>544</v>
      </c>
      <c r="I9" s="352"/>
      <c r="J9" s="352"/>
      <c r="K9" s="352"/>
      <c r="L9" s="352"/>
      <c r="M9" s="355"/>
      <c r="N9" s="394" t="str">
        <f t="shared" si="0"/>
        <v>Peppers, Green, Fresh, Medium, Sliced, Thin</v>
      </c>
      <c r="O9" s="395"/>
      <c r="P9" s="395"/>
      <c r="Q9" s="395"/>
      <c r="R9" s="178">
        <v>0.36</v>
      </c>
      <c r="S9" s="167" t="s">
        <v>307</v>
      </c>
      <c r="T9" s="168">
        <f>X2*R9</f>
        <v>36</v>
      </c>
      <c r="U9" s="180">
        <f>(X2*R9)/AA9</f>
        <v>43.90243902439025</v>
      </c>
      <c r="V9" s="170" t="s">
        <v>61</v>
      </c>
      <c r="W9" s="171">
        <v>1.64</v>
      </c>
      <c r="X9" s="168">
        <f>U9/16</f>
        <v>2.7439024390243905</v>
      </c>
      <c r="Y9" s="168"/>
      <c r="Z9" s="173">
        <f t="shared" si="2"/>
        <v>4.5</v>
      </c>
      <c r="AA9" s="179">
        <v>0.82</v>
      </c>
      <c r="AB9" s="175">
        <f>Z9/X2</f>
        <v>0.045</v>
      </c>
      <c r="AC9" s="176">
        <f t="shared" si="1"/>
        <v>4.5</v>
      </c>
      <c r="AD9" s="177"/>
      <c r="AE9" s="177"/>
      <c r="AF9" s="177"/>
    </row>
    <row r="10" spans="1:32" ht="18.75" customHeight="1">
      <c r="A10" s="351" t="s">
        <v>545</v>
      </c>
      <c r="B10" s="352"/>
      <c r="C10" s="352"/>
      <c r="D10" s="353"/>
      <c r="E10" s="356" t="s">
        <v>90</v>
      </c>
      <c r="F10" s="355"/>
      <c r="G10" s="98"/>
      <c r="H10" s="352" t="s">
        <v>546</v>
      </c>
      <c r="I10" s="352"/>
      <c r="J10" s="352"/>
      <c r="K10" s="352"/>
      <c r="L10" s="352"/>
      <c r="M10" s="355"/>
      <c r="N10" s="394" t="str">
        <f t="shared" si="0"/>
        <v>Mushrooms, Canned, Drained</v>
      </c>
      <c r="O10" s="395"/>
      <c r="P10" s="395"/>
      <c r="Q10" s="395"/>
      <c r="R10" s="183">
        <v>0.02</v>
      </c>
      <c r="S10" s="167" t="s">
        <v>91</v>
      </c>
      <c r="T10" s="168">
        <f>X2*R10</f>
        <v>2</v>
      </c>
      <c r="U10" s="180">
        <f>(X2*R10)/AA10</f>
        <v>2</v>
      </c>
      <c r="V10" s="170" t="s">
        <v>91</v>
      </c>
      <c r="W10" s="171">
        <v>0.64</v>
      </c>
      <c r="X10" s="181">
        <f>U10/1</f>
        <v>2</v>
      </c>
      <c r="Y10" s="181"/>
      <c r="Z10" s="173">
        <f t="shared" si="2"/>
        <v>1.28</v>
      </c>
      <c r="AA10" s="179">
        <v>1</v>
      </c>
      <c r="AB10" s="175">
        <f>Z10/X2</f>
        <v>0.0128</v>
      </c>
      <c r="AC10" s="176">
        <f t="shared" si="1"/>
        <v>1.28</v>
      </c>
      <c r="AD10" s="177"/>
      <c r="AE10" s="177"/>
      <c r="AF10" s="177"/>
    </row>
    <row r="11" spans="1:32" ht="18.75" customHeight="1">
      <c r="A11" s="351" t="s">
        <v>547</v>
      </c>
      <c r="B11" s="359"/>
      <c r="C11" s="359"/>
      <c r="D11" s="355"/>
      <c r="E11" s="356" t="s">
        <v>548</v>
      </c>
      <c r="F11" s="355"/>
      <c r="G11" s="98">
        <v>5</v>
      </c>
      <c r="H11" s="352" t="s">
        <v>549</v>
      </c>
      <c r="I11" s="352"/>
      <c r="J11" s="352"/>
      <c r="K11" s="352"/>
      <c r="L11" s="352"/>
      <c r="M11" s="355"/>
      <c r="N11" s="393" t="str">
        <f t="shared" si="0"/>
        <v>Onions, Yellow, Fresh </v>
      </c>
      <c r="O11" s="359"/>
      <c r="P11" s="359"/>
      <c r="Q11" s="359"/>
      <c r="R11" s="178">
        <v>0.0425</v>
      </c>
      <c r="S11" s="167" t="s">
        <v>91</v>
      </c>
      <c r="T11" s="168">
        <f>X2*R11</f>
        <v>4.25</v>
      </c>
      <c r="U11" s="180">
        <f>(X2*R11)/AA11</f>
        <v>4.722222222222222</v>
      </c>
      <c r="V11" s="170" t="s">
        <v>91</v>
      </c>
      <c r="W11" s="171">
        <v>0.14</v>
      </c>
      <c r="X11" s="181">
        <f aca="true" t="shared" si="3" ref="X11:X18">U11/1</f>
        <v>4.722222222222222</v>
      </c>
      <c r="Y11" s="181"/>
      <c r="Z11" s="173">
        <f t="shared" si="2"/>
        <v>0.6611111111111112</v>
      </c>
      <c r="AA11" s="179">
        <v>0.9</v>
      </c>
      <c r="AB11" s="175">
        <f>Z11/X2</f>
        <v>0.006611111111111112</v>
      </c>
      <c r="AC11" s="176">
        <f t="shared" si="1"/>
        <v>0.6611111111111112</v>
      </c>
      <c r="AD11" s="177"/>
      <c r="AE11" s="177"/>
      <c r="AF11" s="177"/>
    </row>
    <row r="12" spans="1:32" ht="18.75" customHeight="1">
      <c r="A12" s="351" t="s">
        <v>463</v>
      </c>
      <c r="B12" s="352"/>
      <c r="C12" s="352"/>
      <c r="D12" s="353"/>
      <c r="E12" s="356" t="s">
        <v>548</v>
      </c>
      <c r="F12" s="355"/>
      <c r="G12" s="98"/>
      <c r="H12" s="352" t="s">
        <v>550</v>
      </c>
      <c r="I12" s="352"/>
      <c r="J12" s="352"/>
      <c r="K12" s="352"/>
      <c r="L12" s="352"/>
      <c r="M12" s="355"/>
      <c r="N12" s="351" t="str">
        <f>A12</f>
        <v>Onions, Yellow, Fresh, Chopped</v>
      </c>
      <c r="O12" s="357"/>
      <c r="P12" s="357"/>
      <c r="Q12" s="357"/>
      <c r="R12" s="178">
        <v>0.0425</v>
      </c>
      <c r="S12" s="167" t="s">
        <v>91</v>
      </c>
      <c r="T12" s="168">
        <f>X2*R12</f>
        <v>4.25</v>
      </c>
      <c r="U12" s="180">
        <f>(X2*R12)/AA12</f>
        <v>4.722222222222222</v>
      </c>
      <c r="V12" s="170" t="s">
        <v>91</v>
      </c>
      <c r="W12" s="171">
        <v>0.14</v>
      </c>
      <c r="X12" s="181">
        <f t="shared" si="3"/>
        <v>4.722222222222222</v>
      </c>
      <c r="Y12" s="181"/>
      <c r="Z12" s="173">
        <f t="shared" si="2"/>
        <v>0.6611111111111112</v>
      </c>
      <c r="AA12" s="179">
        <v>0.9</v>
      </c>
      <c r="AB12" s="175">
        <f>Z12/X2</f>
        <v>0.006611111111111112</v>
      </c>
      <c r="AC12" s="176">
        <f t="shared" si="1"/>
        <v>0.6611111111111112</v>
      </c>
      <c r="AD12" s="177"/>
      <c r="AE12" s="177"/>
      <c r="AF12" s="177"/>
    </row>
    <row r="13" spans="1:32" ht="18.75" customHeight="1">
      <c r="A13" s="351" t="s">
        <v>551</v>
      </c>
      <c r="B13" s="352"/>
      <c r="C13" s="352"/>
      <c r="D13" s="353"/>
      <c r="E13" s="354" t="s">
        <v>347</v>
      </c>
      <c r="F13" s="355"/>
      <c r="G13" s="98">
        <v>6</v>
      </c>
      <c r="H13" s="352" t="s">
        <v>552</v>
      </c>
      <c r="I13" s="352"/>
      <c r="J13" s="352"/>
      <c r="K13" s="352"/>
      <c r="L13" s="352"/>
      <c r="M13" s="355"/>
      <c r="N13" s="394" t="str">
        <f t="shared" si="0"/>
        <v>Chicken Broth</v>
      </c>
      <c r="O13" s="395"/>
      <c r="P13" s="395"/>
      <c r="Q13" s="395"/>
      <c r="R13" s="178">
        <v>0.03</v>
      </c>
      <c r="S13" s="167" t="s">
        <v>91</v>
      </c>
      <c r="T13" s="168">
        <f>X2*R13</f>
        <v>3</v>
      </c>
      <c r="U13" s="184">
        <f>(X2*R13)/AA13</f>
        <v>3</v>
      </c>
      <c r="V13" s="170" t="s">
        <v>91</v>
      </c>
      <c r="W13" s="171">
        <v>0.11</v>
      </c>
      <c r="X13" s="181">
        <f>U13/48</f>
        <v>0.0625</v>
      </c>
      <c r="Y13" s="181"/>
      <c r="Z13" s="173">
        <f t="shared" si="2"/>
        <v>0.006875</v>
      </c>
      <c r="AA13" s="179">
        <v>1</v>
      </c>
      <c r="AB13" s="175">
        <f>Z13/X2</f>
        <v>6.875E-05</v>
      </c>
      <c r="AC13" s="176">
        <f t="shared" si="1"/>
        <v>0.006875</v>
      </c>
      <c r="AD13" s="177"/>
      <c r="AE13" s="177"/>
      <c r="AF13" s="177"/>
    </row>
    <row r="14" spans="1:32" ht="18.75" customHeight="1">
      <c r="A14" s="351" t="s">
        <v>394</v>
      </c>
      <c r="B14" s="352"/>
      <c r="C14" s="352"/>
      <c r="D14" s="353"/>
      <c r="E14" s="354" t="s">
        <v>553</v>
      </c>
      <c r="F14" s="355"/>
      <c r="G14" s="98"/>
      <c r="H14" s="352" t="s">
        <v>517</v>
      </c>
      <c r="I14" s="352"/>
      <c r="J14" s="352"/>
      <c r="K14" s="352"/>
      <c r="L14" s="352"/>
      <c r="M14" s="355"/>
      <c r="N14" s="394" t="str">
        <f t="shared" si="0"/>
        <v>Pepper, Black, Ground</v>
      </c>
      <c r="O14" s="395"/>
      <c r="P14" s="395"/>
      <c r="Q14" s="395"/>
      <c r="R14" s="178">
        <v>0.0013</v>
      </c>
      <c r="S14" s="167" t="s">
        <v>258</v>
      </c>
      <c r="T14" s="168">
        <f>X2*R14</f>
        <v>0.13</v>
      </c>
      <c r="U14" s="180">
        <f>(X2*R14)/AA14</f>
        <v>0.13</v>
      </c>
      <c r="V14" s="170" t="s">
        <v>258</v>
      </c>
      <c r="W14" s="171">
        <v>0.03</v>
      </c>
      <c r="X14" s="168">
        <v>1</v>
      </c>
      <c r="Y14" s="168"/>
      <c r="Z14" s="173">
        <f t="shared" si="2"/>
        <v>0.03</v>
      </c>
      <c r="AA14" s="179">
        <v>1</v>
      </c>
      <c r="AB14" s="175">
        <f>Z14/X2</f>
        <v>0.0003</v>
      </c>
      <c r="AC14" s="176">
        <f t="shared" si="1"/>
        <v>0.03</v>
      </c>
      <c r="AD14" s="177"/>
      <c r="AE14" s="177"/>
      <c r="AF14" s="177"/>
    </row>
    <row r="15" spans="1:32" ht="18.75" customHeight="1">
      <c r="A15" s="351" t="s">
        <v>554</v>
      </c>
      <c r="B15" s="352"/>
      <c r="C15" s="352"/>
      <c r="D15" s="353"/>
      <c r="E15" s="354" t="s">
        <v>101</v>
      </c>
      <c r="F15" s="355"/>
      <c r="G15" s="98"/>
      <c r="H15" s="352"/>
      <c r="I15" s="352"/>
      <c r="J15" s="352"/>
      <c r="K15" s="352"/>
      <c r="L15" s="352"/>
      <c r="M15" s="355"/>
      <c r="N15" s="394" t="str">
        <f t="shared" si="0"/>
        <v>Cornstarch</v>
      </c>
      <c r="O15" s="395"/>
      <c r="P15" s="395"/>
      <c r="Q15" s="395"/>
      <c r="R15" s="178">
        <v>0.03</v>
      </c>
      <c r="S15" s="167" t="s">
        <v>103</v>
      </c>
      <c r="T15" s="168">
        <f>X2*R15</f>
        <v>3</v>
      </c>
      <c r="U15" s="184">
        <f>(X2*R15)/AA15</f>
        <v>3</v>
      </c>
      <c r="V15" s="170" t="s">
        <v>103</v>
      </c>
      <c r="W15" s="171">
        <v>0.03</v>
      </c>
      <c r="X15" s="168">
        <f t="shared" si="3"/>
        <v>3</v>
      </c>
      <c r="Y15" s="168"/>
      <c r="Z15" s="173">
        <f t="shared" si="2"/>
        <v>0.09</v>
      </c>
      <c r="AA15" s="179">
        <v>1</v>
      </c>
      <c r="AB15" s="175">
        <f>Z15/X2</f>
        <v>0.0009</v>
      </c>
      <c r="AC15" s="176">
        <f t="shared" si="1"/>
        <v>0.09</v>
      </c>
      <c r="AD15" s="177"/>
      <c r="AE15" s="177"/>
      <c r="AF15" s="177"/>
    </row>
    <row r="16" spans="1:32" ht="18.75" customHeight="1">
      <c r="A16" s="351" t="s">
        <v>165</v>
      </c>
      <c r="B16" s="352"/>
      <c r="C16" s="352"/>
      <c r="D16" s="353"/>
      <c r="E16" s="354" t="s">
        <v>555</v>
      </c>
      <c r="F16" s="355"/>
      <c r="G16" s="98"/>
      <c r="H16" s="352"/>
      <c r="I16" s="352"/>
      <c r="J16" s="352"/>
      <c r="K16" s="352"/>
      <c r="L16" s="352"/>
      <c r="M16" s="355"/>
      <c r="N16" s="394" t="str">
        <f t="shared" si="0"/>
        <v>Water</v>
      </c>
      <c r="O16" s="395"/>
      <c r="P16" s="395"/>
      <c r="Q16" s="395"/>
      <c r="R16" s="178">
        <v>0.0633</v>
      </c>
      <c r="S16" s="167" t="s">
        <v>103</v>
      </c>
      <c r="T16" s="168">
        <f>X2*R16</f>
        <v>6.329999999999999</v>
      </c>
      <c r="U16" s="180">
        <f>(X2*R16)/AA16</f>
        <v>6.329999999999999</v>
      </c>
      <c r="V16" s="170" t="s">
        <v>103</v>
      </c>
      <c r="W16" s="171">
        <v>0</v>
      </c>
      <c r="X16" s="168">
        <f t="shared" si="3"/>
        <v>6.329999999999999</v>
      </c>
      <c r="Y16" s="168"/>
      <c r="Z16" s="173">
        <f t="shared" si="2"/>
        <v>0</v>
      </c>
      <c r="AA16" s="179">
        <v>1</v>
      </c>
      <c r="AB16" s="175">
        <f>Z16/X2</f>
        <v>0</v>
      </c>
      <c r="AC16" s="176">
        <f>ROUND(U16*AB16,5)</f>
        <v>0</v>
      </c>
      <c r="AD16" s="177"/>
      <c r="AE16" s="177"/>
      <c r="AF16" s="177"/>
    </row>
    <row r="17" spans="1:32" ht="18.75" customHeight="1">
      <c r="A17" s="351" t="s">
        <v>556</v>
      </c>
      <c r="B17" s="352"/>
      <c r="C17" s="352"/>
      <c r="D17" s="353"/>
      <c r="E17" s="354" t="s">
        <v>235</v>
      </c>
      <c r="F17" s="355"/>
      <c r="G17" s="98"/>
      <c r="H17" s="352"/>
      <c r="I17" s="352"/>
      <c r="J17" s="352"/>
      <c r="K17" s="352"/>
      <c r="L17" s="352"/>
      <c r="M17" s="355"/>
      <c r="N17" s="394" t="str">
        <f t="shared" si="0"/>
        <v>Soy Sauce</v>
      </c>
      <c r="O17" s="395"/>
      <c r="P17" s="395"/>
      <c r="Q17" s="395"/>
      <c r="R17" s="178">
        <v>0.01</v>
      </c>
      <c r="S17" s="167" t="s">
        <v>103</v>
      </c>
      <c r="T17" s="168">
        <f>X2*R17</f>
        <v>1</v>
      </c>
      <c r="U17" s="184">
        <f>(X2*R17)/AA17</f>
        <v>1</v>
      </c>
      <c r="V17" s="170" t="s">
        <v>103</v>
      </c>
      <c r="W17" s="171">
        <v>0.04</v>
      </c>
      <c r="X17" s="168">
        <f t="shared" si="3"/>
        <v>1</v>
      </c>
      <c r="Y17" s="168"/>
      <c r="Z17" s="173">
        <f t="shared" si="2"/>
        <v>0.04</v>
      </c>
      <c r="AA17" s="179">
        <v>1</v>
      </c>
      <c r="AB17" s="175">
        <f>Z17/X2</f>
        <v>0.0004</v>
      </c>
      <c r="AC17" s="176">
        <f>Z17</f>
        <v>0.04</v>
      </c>
      <c r="AD17" s="177"/>
      <c r="AE17" s="177"/>
      <c r="AF17" s="177"/>
    </row>
    <row r="18" spans="1:32" ht="18.75" customHeight="1">
      <c r="A18" s="351" t="s">
        <v>461</v>
      </c>
      <c r="B18" s="352"/>
      <c r="C18" s="352"/>
      <c r="D18" s="353"/>
      <c r="E18" s="354" t="s">
        <v>557</v>
      </c>
      <c r="F18" s="355"/>
      <c r="G18" s="98"/>
      <c r="H18" s="352"/>
      <c r="I18" s="352"/>
      <c r="J18" s="352"/>
      <c r="K18" s="352"/>
      <c r="L18" s="352"/>
      <c r="M18" s="355"/>
      <c r="N18" s="394" t="str">
        <f t="shared" si="0"/>
        <v>Oil, Vegetable</v>
      </c>
      <c r="O18" s="395"/>
      <c r="P18" s="395"/>
      <c r="Q18" s="395"/>
      <c r="R18" s="178">
        <v>0.015</v>
      </c>
      <c r="S18" s="167" t="s">
        <v>91</v>
      </c>
      <c r="T18" s="168">
        <f>X2*R18</f>
        <v>1.5</v>
      </c>
      <c r="U18" s="169">
        <f>(X2*R18)/AA18</f>
        <v>1.5</v>
      </c>
      <c r="V18" s="170" t="s">
        <v>91</v>
      </c>
      <c r="W18" s="171">
        <v>0.5</v>
      </c>
      <c r="X18" s="168">
        <f t="shared" si="3"/>
        <v>1.5</v>
      </c>
      <c r="Y18" s="168"/>
      <c r="Z18" s="173">
        <f t="shared" si="2"/>
        <v>0.75</v>
      </c>
      <c r="AA18" s="179">
        <v>1</v>
      </c>
      <c r="AB18" s="175">
        <f>Z18/X2</f>
        <v>0.0075</v>
      </c>
      <c r="AC18" s="176">
        <f>Z18</f>
        <v>0.75</v>
      </c>
      <c r="AD18" s="177"/>
      <c r="AE18" s="177"/>
      <c r="AF18" s="177"/>
    </row>
    <row r="19" spans="1:32" ht="18.75" customHeight="1">
      <c r="A19" s="351"/>
      <c r="B19" s="352"/>
      <c r="C19" s="352"/>
      <c r="D19" s="353"/>
      <c r="E19" s="354"/>
      <c r="F19" s="355"/>
      <c r="G19" s="98"/>
      <c r="H19" s="352"/>
      <c r="I19" s="352"/>
      <c r="J19" s="352"/>
      <c r="K19" s="352"/>
      <c r="L19" s="352"/>
      <c r="M19" s="355"/>
      <c r="N19" s="394">
        <f t="shared" si="0"/>
        <v>0</v>
      </c>
      <c r="O19" s="395"/>
      <c r="P19" s="395"/>
      <c r="Q19" s="395"/>
      <c r="R19" s="185"/>
      <c r="S19" s="167"/>
      <c r="T19" s="168"/>
      <c r="U19" s="184"/>
      <c r="V19" s="170"/>
      <c r="W19" s="171"/>
      <c r="X19" s="168"/>
      <c r="Y19" s="168"/>
      <c r="Z19" s="173"/>
      <c r="AA19" s="179"/>
      <c r="AB19" s="175"/>
      <c r="AC19" s="176"/>
      <c r="AD19" s="177"/>
      <c r="AE19" s="177"/>
      <c r="AF19" s="177"/>
    </row>
    <row r="20" spans="1:32" ht="18.75" customHeight="1">
      <c r="A20" s="351"/>
      <c r="B20" s="352"/>
      <c r="C20" s="352"/>
      <c r="D20" s="353"/>
      <c r="E20" s="354"/>
      <c r="F20" s="355"/>
      <c r="G20" s="98"/>
      <c r="H20" s="352"/>
      <c r="I20" s="352"/>
      <c r="J20" s="352"/>
      <c r="K20" s="352"/>
      <c r="L20" s="352"/>
      <c r="M20" s="355"/>
      <c r="N20" s="394">
        <f t="shared" si="0"/>
        <v>0</v>
      </c>
      <c r="O20" s="395"/>
      <c r="P20" s="395"/>
      <c r="Q20" s="395"/>
      <c r="R20" s="185"/>
      <c r="S20" s="167"/>
      <c r="T20" s="168"/>
      <c r="U20" s="184"/>
      <c r="V20" s="170"/>
      <c r="W20" s="171"/>
      <c r="X20" s="168"/>
      <c r="Y20" s="168"/>
      <c r="Z20" s="173"/>
      <c r="AA20" s="179"/>
      <c r="AB20" s="175"/>
      <c r="AC20" s="182"/>
      <c r="AD20" s="177"/>
      <c r="AE20" s="177"/>
      <c r="AF20" s="177"/>
    </row>
    <row r="21" spans="1:32" ht="18.75" customHeight="1">
      <c r="A21" s="351"/>
      <c r="B21" s="352"/>
      <c r="C21" s="352"/>
      <c r="D21" s="353"/>
      <c r="E21" s="354"/>
      <c r="F21" s="355"/>
      <c r="G21" s="98"/>
      <c r="H21" s="352"/>
      <c r="I21" s="352"/>
      <c r="J21" s="352"/>
      <c r="K21" s="352"/>
      <c r="L21" s="352"/>
      <c r="M21" s="355"/>
      <c r="N21" s="394">
        <f t="shared" si="0"/>
        <v>0</v>
      </c>
      <c r="O21" s="395"/>
      <c r="P21" s="395"/>
      <c r="Q21" s="395"/>
      <c r="R21" s="185"/>
      <c r="S21" s="167"/>
      <c r="T21" s="168"/>
      <c r="U21" s="184"/>
      <c r="V21" s="170"/>
      <c r="W21" s="171"/>
      <c r="X21" s="168"/>
      <c r="Y21" s="168"/>
      <c r="Z21" s="173"/>
      <c r="AA21" s="179"/>
      <c r="AB21" s="175"/>
      <c r="AC21" s="182"/>
      <c r="AD21" s="177"/>
      <c r="AE21" s="177"/>
      <c r="AF21" s="177"/>
    </row>
    <row r="22" spans="1:32" ht="18.75" customHeight="1">
      <c r="A22" s="351"/>
      <c r="B22" s="352"/>
      <c r="C22" s="352"/>
      <c r="D22" s="353"/>
      <c r="E22" s="354"/>
      <c r="F22" s="355"/>
      <c r="G22" s="98"/>
      <c r="H22" s="352"/>
      <c r="I22" s="352"/>
      <c r="J22" s="352"/>
      <c r="K22" s="352"/>
      <c r="L22" s="352"/>
      <c r="M22" s="355"/>
      <c r="N22" s="394"/>
      <c r="O22" s="395"/>
      <c r="P22" s="395"/>
      <c r="Q22" s="395"/>
      <c r="R22" s="185"/>
      <c r="S22" s="167"/>
      <c r="T22" s="168"/>
      <c r="U22" s="184"/>
      <c r="V22" s="170"/>
      <c r="W22" s="171"/>
      <c r="X22" s="168"/>
      <c r="Y22" s="168"/>
      <c r="Z22" s="186"/>
      <c r="AA22" s="179"/>
      <c r="AB22" s="175"/>
      <c r="AC22" s="182"/>
      <c r="AD22" s="177"/>
      <c r="AE22" s="177"/>
      <c r="AF22" s="177"/>
    </row>
    <row r="23" spans="1:32" ht="18.75" customHeight="1" thickBot="1">
      <c r="A23" s="414"/>
      <c r="B23" s="402"/>
      <c r="C23" s="402"/>
      <c r="D23" s="415"/>
      <c r="E23" s="354"/>
      <c r="F23" s="355"/>
      <c r="G23" s="187"/>
      <c r="H23" s="402"/>
      <c r="I23" s="402"/>
      <c r="J23" s="402"/>
      <c r="K23" s="402"/>
      <c r="L23" s="402"/>
      <c r="M23" s="403"/>
      <c r="N23" s="394"/>
      <c r="O23" s="395"/>
      <c r="P23" s="395"/>
      <c r="Q23" s="395"/>
      <c r="R23" s="185"/>
      <c r="S23" s="167"/>
      <c r="T23" s="168"/>
      <c r="U23" s="184"/>
      <c r="V23" s="170"/>
      <c r="W23" s="171"/>
      <c r="X23" s="168"/>
      <c r="Y23" s="168"/>
      <c r="Z23" s="186"/>
      <c r="AA23" s="179"/>
      <c r="AB23" s="175"/>
      <c r="AC23" s="182"/>
      <c r="AD23" s="177"/>
      <c r="AE23" s="177"/>
      <c r="AF23" s="177"/>
    </row>
    <row r="24" spans="1:32" ht="25.5" customHeight="1" thickBot="1">
      <c r="A24" s="188"/>
      <c r="B24" s="217"/>
      <c r="C24" s="217"/>
      <c r="D24" s="217"/>
      <c r="E24" s="217"/>
      <c r="F24" s="217"/>
      <c r="G24" s="217"/>
      <c r="H24" s="217"/>
      <c r="I24" s="217"/>
      <c r="J24" s="217"/>
      <c r="K24" s="218"/>
      <c r="L24" s="131"/>
      <c r="M24" s="131"/>
      <c r="N24" s="416" t="s">
        <v>47</v>
      </c>
      <c r="O24" s="417"/>
      <c r="P24" s="417"/>
      <c r="Q24" s="418"/>
      <c r="R24" s="419" t="s">
        <v>7</v>
      </c>
      <c r="S24" s="418"/>
      <c r="T24" s="418"/>
      <c r="U24" s="418"/>
      <c r="V24" s="418"/>
      <c r="W24" s="418"/>
      <c r="X24" s="418"/>
      <c r="Y24" s="418"/>
      <c r="Z24" s="418"/>
      <c r="AA24" s="418"/>
      <c r="AB24" s="418"/>
      <c r="AC24" s="122">
        <f>ROUNDUP(SUM(AC6:AC23),5)</f>
        <v>21.06531</v>
      </c>
      <c r="AD24" s="177"/>
      <c r="AE24" s="177"/>
      <c r="AF24" s="177"/>
    </row>
    <row r="25" spans="1:32" ht="20.25" customHeight="1">
      <c r="A25" s="398" t="s">
        <v>45</v>
      </c>
      <c r="B25" s="399"/>
      <c r="C25" s="399"/>
      <c r="D25" s="399"/>
      <c r="E25" s="399"/>
      <c r="F25" s="399"/>
      <c r="G25" s="399"/>
      <c r="H25" s="399"/>
      <c r="I25" s="399"/>
      <c r="J25" s="399"/>
      <c r="K25" s="400"/>
      <c r="L25" s="189"/>
      <c r="M25" s="189"/>
      <c r="N25" s="411"/>
      <c r="O25" s="412"/>
      <c r="P25" s="412"/>
      <c r="Q25" s="412"/>
      <c r="R25" s="190"/>
      <c r="S25" s="190"/>
      <c r="T25" s="190"/>
      <c r="U25" s="190"/>
      <c r="V25" s="190"/>
      <c r="W25" s="112" t="s">
        <v>9</v>
      </c>
      <c r="X25" s="112"/>
      <c r="Y25" s="112"/>
      <c r="Z25" s="112"/>
      <c r="AA25" s="112"/>
      <c r="AB25" s="112"/>
      <c r="AC25" s="125">
        <f>ROUND(AC24*10/100,5)</f>
        <v>2.10653</v>
      </c>
      <c r="AD25" s="177"/>
      <c r="AE25" s="177"/>
      <c r="AF25" s="177"/>
    </row>
    <row r="26" spans="1:32" ht="22.5" customHeight="1" thickBot="1">
      <c r="A26" s="329" t="s">
        <v>42</v>
      </c>
      <c r="B26" s="404"/>
      <c r="C26" s="404"/>
      <c r="D26" s="404"/>
      <c r="E26" s="404"/>
      <c r="F26" s="219"/>
      <c r="G26" s="331" t="s">
        <v>46</v>
      </c>
      <c r="H26" s="331"/>
      <c r="I26" s="331" t="s">
        <v>217</v>
      </c>
      <c r="J26" s="404"/>
      <c r="K26" s="405"/>
      <c r="L26" s="219"/>
      <c r="M26" s="219"/>
      <c r="N26" s="145"/>
      <c r="O26" s="191"/>
      <c r="P26" s="410"/>
      <c r="Q26" s="410"/>
      <c r="R26" s="192"/>
      <c r="S26" s="192"/>
      <c r="T26" s="192"/>
      <c r="U26" s="192"/>
      <c r="V26" s="192"/>
      <c r="W26" s="93" t="s">
        <v>6</v>
      </c>
      <c r="X26" s="93"/>
      <c r="Y26" s="93"/>
      <c r="Z26" s="93"/>
      <c r="AA26" s="93"/>
      <c r="AB26" s="93"/>
      <c r="AC26" s="130">
        <f>AC24+AC25</f>
        <v>23.17184</v>
      </c>
      <c r="AD26" s="177"/>
      <c r="AE26" s="177"/>
      <c r="AF26" s="177"/>
    </row>
    <row r="27" spans="18:32" ht="7.5" customHeight="1" thickBot="1">
      <c r="R27" s="319"/>
      <c r="S27" s="319"/>
      <c r="T27" s="214"/>
      <c r="U27" s="214"/>
      <c r="V27" s="214"/>
      <c r="W27" s="214"/>
      <c r="X27" s="214"/>
      <c r="Y27" s="214"/>
      <c r="Z27" s="214"/>
      <c r="AA27" s="88"/>
      <c r="AB27" s="88"/>
      <c r="AC27" s="88"/>
      <c r="AD27" s="151"/>
      <c r="AE27" s="151"/>
      <c r="AF27" s="151"/>
    </row>
    <row r="28" spans="1:32" ht="20.25" customHeight="1">
      <c r="A28" s="213" t="s">
        <v>35</v>
      </c>
      <c r="B28" s="313" t="s">
        <v>36</v>
      </c>
      <c r="C28" s="313"/>
      <c r="D28" s="65" t="s">
        <v>37</v>
      </c>
      <c r="E28" s="65" t="s">
        <v>38</v>
      </c>
      <c r="F28" s="65" t="s">
        <v>39</v>
      </c>
      <c r="G28" s="313" t="s">
        <v>40</v>
      </c>
      <c r="H28" s="313"/>
      <c r="I28" s="313" t="s">
        <v>41</v>
      </c>
      <c r="J28" s="313"/>
      <c r="K28" s="313" t="s">
        <v>52</v>
      </c>
      <c r="L28" s="313"/>
      <c r="M28" s="213" t="s">
        <v>177</v>
      </c>
      <c r="N28" s="413" t="s">
        <v>5</v>
      </c>
      <c r="O28" s="322"/>
      <c r="P28" s="322"/>
      <c r="Q28" s="131"/>
      <c r="R28" s="322"/>
      <c r="S28" s="323"/>
      <c r="T28" s="215"/>
      <c r="U28" s="215"/>
      <c r="V28" s="215"/>
      <c r="W28" s="311" t="s">
        <v>122</v>
      </c>
      <c r="X28" s="447"/>
      <c r="Y28" s="447"/>
      <c r="Z28" s="447"/>
      <c r="AA28" s="447"/>
      <c r="AB28" s="222"/>
      <c r="AC28" s="195">
        <f>AC26/X2</f>
        <v>0.2317184</v>
      </c>
      <c r="AD28" s="193"/>
      <c r="AE28" s="193"/>
      <c r="AF28" s="193"/>
    </row>
    <row r="29" spans="1:32" ht="37.5" customHeight="1">
      <c r="A29" s="213" t="s">
        <v>558</v>
      </c>
      <c r="B29" s="313" t="s">
        <v>559</v>
      </c>
      <c r="C29" s="313"/>
      <c r="D29" s="65" t="s">
        <v>180</v>
      </c>
      <c r="E29" s="65" t="s">
        <v>219</v>
      </c>
      <c r="F29" s="65" t="s">
        <v>59</v>
      </c>
      <c r="G29" s="313" t="s">
        <v>560</v>
      </c>
      <c r="H29" s="313"/>
      <c r="I29" s="313" t="s">
        <v>561</v>
      </c>
      <c r="J29" s="313"/>
      <c r="K29" s="313" t="s">
        <v>60</v>
      </c>
      <c r="L29" s="313"/>
      <c r="M29" s="226">
        <f ca="1">NOW()</f>
        <v>41121.30702407407</v>
      </c>
      <c r="N29" s="245" t="s">
        <v>19</v>
      </c>
      <c r="O29" s="238" t="s">
        <v>20</v>
      </c>
      <c r="P29" s="238" t="s">
        <v>21</v>
      </c>
      <c r="Q29" s="238" t="s">
        <v>22</v>
      </c>
      <c r="R29" s="441" t="s">
        <v>8</v>
      </c>
      <c r="S29" s="442"/>
      <c r="T29" s="137"/>
      <c r="U29" s="137"/>
      <c r="V29" s="137"/>
      <c r="W29" s="246"/>
      <c r="X29" s="221" t="s">
        <v>123</v>
      </c>
      <c r="Y29" s="221"/>
      <c r="Z29" s="247"/>
      <c r="AA29" s="247" t="s">
        <v>23</v>
      </c>
      <c r="AB29" s="445" t="s">
        <v>24</v>
      </c>
      <c r="AC29" s="446"/>
      <c r="AD29" s="193"/>
      <c r="AE29" s="193"/>
      <c r="AF29" s="193"/>
    </row>
    <row r="30" spans="14:29" ht="19.5" customHeight="1" thickBot="1">
      <c r="N30" s="139">
        <f>X2</f>
        <v>100</v>
      </c>
      <c r="O30" s="140"/>
      <c r="P30" s="141">
        <f>AC26</f>
        <v>23.17184</v>
      </c>
      <c r="Q30" s="142">
        <v>0</v>
      </c>
      <c r="R30" s="307">
        <f>P30+Q30</f>
        <v>23.17184</v>
      </c>
      <c r="S30" s="308"/>
      <c r="T30" s="231"/>
      <c r="U30" s="144"/>
      <c r="V30" s="144"/>
      <c r="W30" s="145"/>
      <c r="X30" s="146">
        <f>AC28/AA30</f>
        <v>0.7723946666666667</v>
      </c>
      <c r="Y30" s="194"/>
      <c r="Z30" s="146"/>
      <c r="AA30" s="147">
        <v>0.3</v>
      </c>
      <c r="AB30" s="309">
        <f ca="1">NOW()</f>
        <v>41121.30702407407</v>
      </c>
      <c r="AC30" s="310"/>
    </row>
  </sheetData>
  <sheetProtection/>
  <mergeCells count="109">
    <mergeCell ref="A1:K1"/>
    <mergeCell ref="N1:AC1"/>
    <mergeCell ref="A2:B2"/>
    <mergeCell ref="C2:G2"/>
    <mergeCell ref="N2:O2"/>
    <mergeCell ref="P2:T2"/>
    <mergeCell ref="B3:G4"/>
    <mergeCell ref="P3:V4"/>
    <mergeCell ref="A5:D5"/>
    <mergeCell ref="E5:F5"/>
    <mergeCell ref="G5:M5"/>
    <mergeCell ref="N5:Q5"/>
    <mergeCell ref="X5:Y5"/>
    <mergeCell ref="A6:D6"/>
    <mergeCell ref="E6:F6"/>
    <mergeCell ref="H6:M6"/>
    <mergeCell ref="N6:Q6"/>
    <mergeCell ref="A7:D7"/>
    <mergeCell ref="E7:F7"/>
    <mergeCell ref="H7:M7"/>
    <mergeCell ref="N7:Q7"/>
    <mergeCell ref="A8:D8"/>
    <mergeCell ref="E8:F8"/>
    <mergeCell ref="H8:M8"/>
    <mergeCell ref="N8:Q8"/>
    <mergeCell ref="A9:D9"/>
    <mergeCell ref="E9:F9"/>
    <mergeCell ref="H9:M9"/>
    <mergeCell ref="N9:Q9"/>
    <mergeCell ref="A10:D10"/>
    <mergeCell ref="E10:F10"/>
    <mergeCell ref="H10:M10"/>
    <mergeCell ref="N10:Q10"/>
    <mergeCell ref="A11:D11"/>
    <mergeCell ref="E11:F11"/>
    <mergeCell ref="H11:M11"/>
    <mergeCell ref="N11:Q11"/>
    <mergeCell ref="A12:D12"/>
    <mergeCell ref="E12:F12"/>
    <mergeCell ref="H12:M12"/>
    <mergeCell ref="N12:Q12"/>
    <mergeCell ref="A13:D13"/>
    <mergeCell ref="E13:F13"/>
    <mergeCell ref="H13:M13"/>
    <mergeCell ref="N13:Q13"/>
    <mergeCell ref="A14:D14"/>
    <mergeCell ref="E14:F14"/>
    <mergeCell ref="H14:M14"/>
    <mergeCell ref="N14:Q14"/>
    <mergeCell ref="A15:D15"/>
    <mergeCell ref="E15:F15"/>
    <mergeCell ref="H15:M15"/>
    <mergeCell ref="N15:Q15"/>
    <mergeCell ref="A16:D16"/>
    <mergeCell ref="E16:F16"/>
    <mergeCell ref="H16:M16"/>
    <mergeCell ref="N16:Q16"/>
    <mergeCell ref="A17:D17"/>
    <mergeCell ref="E17:F17"/>
    <mergeCell ref="H17:M17"/>
    <mergeCell ref="N17:Q17"/>
    <mergeCell ref="A18:D18"/>
    <mergeCell ref="E18:F18"/>
    <mergeCell ref="H18:M18"/>
    <mergeCell ref="N18:Q18"/>
    <mergeCell ref="A19:D19"/>
    <mergeCell ref="E19:F19"/>
    <mergeCell ref="H19:M19"/>
    <mergeCell ref="N19:Q19"/>
    <mergeCell ref="A20:D20"/>
    <mergeCell ref="E20:F20"/>
    <mergeCell ref="H20:M20"/>
    <mergeCell ref="N20:Q20"/>
    <mergeCell ref="A21:D21"/>
    <mergeCell ref="E21:F21"/>
    <mergeCell ref="H21:M21"/>
    <mergeCell ref="N21:Q21"/>
    <mergeCell ref="A22:D22"/>
    <mergeCell ref="E22:F22"/>
    <mergeCell ref="H22:M22"/>
    <mergeCell ref="N22:Q22"/>
    <mergeCell ref="A23:D23"/>
    <mergeCell ref="E23:F23"/>
    <mergeCell ref="H23:M23"/>
    <mergeCell ref="N23:Q23"/>
    <mergeCell ref="N24:Q24"/>
    <mergeCell ref="R24:AB24"/>
    <mergeCell ref="A25:K25"/>
    <mergeCell ref="N25:Q25"/>
    <mergeCell ref="A26:E26"/>
    <mergeCell ref="G26:H26"/>
    <mergeCell ref="I26:K26"/>
    <mergeCell ref="P26:Q26"/>
    <mergeCell ref="R27:S27"/>
    <mergeCell ref="B28:C28"/>
    <mergeCell ref="G28:H28"/>
    <mergeCell ref="I28:J28"/>
    <mergeCell ref="K28:L28"/>
    <mergeCell ref="N28:P28"/>
    <mergeCell ref="R28:S28"/>
    <mergeCell ref="AB29:AC29"/>
    <mergeCell ref="R30:S30"/>
    <mergeCell ref="AB30:AC30"/>
    <mergeCell ref="W28:AA28"/>
    <mergeCell ref="B29:C29"/>
    <mergeCell ref="G29:H29"/>
    <mergeCell ref="I29:J29"/>
    <mergeCell ref="K29:L29"/>
    <mergeCell ref="R29:S29"/>
  </mergeCells>
  <hyperlinks>
    <hyperlink ref="M1" location="LIST!A1" display="BACK TO MENU LIST"/>
  </hyperlinks>
  <printOptions/>
  <pageMargins left="0.7" right="0.45" top="0.75" bottom="0.5" header="0.3" footer="0.3"/>
  <pageSetup horizontalDpi="600" verticalDpi="600" orientation="landscape" scale="78" r:id="rId1"/>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A1:W29"/>
  <sheetViews>
    <sheetView zoomScalePageLayoutView="0" workbookViewId="0" topLeftCell="A1">
      <selection activeCell="N21" sqref="N21:R21"/>
    </sheetView>
  </sheetViews>
  <sheetFormatPr defaultColWidth="9.140625" defaultRowHeight="12.75"/>
  <cols>
    <col min="3" max="3" width="9.140625" style="0" customWidth="1"/>
    <col min="4" max="4" width="6.140625" style="0" customWidth="1"/>
    <col min="5" max="5" width="8.57421875" style="0" customWidth="1"/>
    <col min="6" max="6" width="7.7109375" style="0" customWidth="1"/>
    <col min="7" max="7" width="8.8515625" style="0" customWidth="1"/>
    <col min="8" max="8" width="9.8515625" style="0" customWidth="1"/>
    <col min="9" max="9" width="10.421875" style="0" customWidth="1"/>
    <col min="10" max="10" width="8.140625" style="0" customWidth="1"/>
    <col min="11" max="11" width="8.57421875" style="0" customWidth="1"/>
    <col min="12" max="12" width="9.140625" style="0" customWidth="1"/>
    <col min="13" max="13" width="4.8515625" style="0" customWidth="1"/>
    <col min="14" max="14" width="9.28125" style="0" customWidth="1"/>
    <col min="15" max="15" width="9.140625" style="0" customWidth="1"/>
    <col min="16" max="16" width="7.8515625" style="0" customWidth="1"/>
    <col min="17" max="21" width="9.00390625" style="0" customWidth="1"/>
  </cols>
  <sheetData>
    <row r="1" spans="1:23" ht="12.75">
      <c r="A1" s="255" t="s">
        <v>0</v>
      </c>
      <c r="B1" s="256"/>
      <c r="C1" s="256"/>
      <c r="D1" s="256"/>
      <c r="E1" s="256"/>
      <c r="F1" s="256"/>
      <c r="G1" s="256"/>
      <c r="H1" s="256"/>
      <c r="I1" s="256"/>
      <c r="J1" s="256"/>
      <c r="K1" s="256"/>
      <c r="L1" s="256"/>
      <c r="M1" s="256"/>
      <c r="N1" s="256"/>
      <c r="O1" s="256"/>
      <c r="P1" s="2"/>
      <c r="Q1" s="2"/>
      <c r="R1" s="2"/>
      <c r="S1" s="2"/>
      <c r="T1" s="2"/>
      <c r="U1" s="2"/>
      <c r="V1" s="1"/>
      <c r="W1" s="1"/>
    </row>
    <row r="2" spans="1:23" ht="27.75" customHeight="1" thickBot="1">
      <c r="A2" s="281" t="s">
        <v>17</v>
      </c>
      <c r="B2" s="281"/>
      <c r="C2" s="283"/>
      <c r="D2" s="283"/>
      <c r="E2" s="283"/>
      <c r="F2" s="283"/>
      <c r="G2" s="49"/>
      <c r="H2" s="4" t="s">
        <v>27</v>
      </c>
      <c r="I2" s="25">
        <v>1</v>
      </c>
      <c r="J2" s="11"/>
      <c r="K2" s="11"/>
      <c r="L2" s="3" t="s">
        <v>25</v>
      </c>
      <c r="M2" s="3"/>
      <c r="N2" s="5"/>
      <c r="O2" s="257"/>
      <c r="P2" s="258"/>
      <c r="Q2" s="258"/>
      <c r="R2" s="258"/>
      <c r="S2" s="13"/>
      <c r="T2" s="13"/>
      <c r="U2" s="13"/>
      <c r="V2" s="3"/>
      <c r="W2" s="3"/>
    </row>
    <row r="3" spans="1:23" ht="9" customHeight="1" thickBot="1">
      <c r="A3" s="7"/>
      <c r="B3" s="7"/>
      <c r="C3" s="8"/>
      <c r="D3" s="8"/>
      <c r="E3" s="8"/>
      <c r="F3" s="8"/>
      <c r="G3" s="8"/>
      <c r="H3" s="2"/>
      <c r="I3" s="3"/>
      <c r="J3" s="3"/>
      <c r="K3" s="3"/>
      <c r="L3" s="3"/>
      <c r="M3" s="3"/>
      <c r="N3" s="5"/>
      <c r="O3" s="5"/>
      <c r="P3" s="3"/>
      <c r="Q3" s="5"/>
      <c r="R3" s="5"/>
      <c r="S3" s="5"/>
      <c r="T3" s="5"/>
      <c r="U3" s="5"/>
      <c r="V3" s="3"/>
      <c r="W3" s="3"/>
    </row>
    <row r="4" spans="1:21" ht="36.75" customHeight="1" thickBot="1">
      <c r="A4" s="300" t="s">
        <v>1</v>
      </c>
      <c r="B4" s="301"/>
      <c r="C4" s="301"/>
      <c r="D4" s="301"/>
      <c r="E4" s="46" t="s">
        <v>31</v>
      </c>
      <c r="F4" s="44" t="s">
        <v>2</v>
      </c>
      <c r="G4" s="46" t="s">
        <v>30</v>
      </c>
      <c r="H4" s="46" t="s">
        <v>12</v>
      </c>
      <c r="I4" s="46" t="s">
        <v>11</v>
      </c>
      <c r="J4" s="45" t="s">
        <v>13</v>
      </c>
      <c r="K4" s="45" t="s">
        <v>3</v>
      </c>
      <c r="L4" s="47" t="s">
        <v>18</v>
      </c>
      <c r="M4" s="48"/>
      <c r="N4" s="259" t="s">
        <v>4</v>
      </c>
      <c r="O4" s="260"/>
      <c r="P4" s="260"/>
      <c r="Q4" s="260"/>
      <c r="R4" s="261"/>
      <c r="S4" s="2"/>
      <c r="T4" s="2"/>
      <c r="U4" s="2"/>
    </row>
    <row r="5" spans="1:21" ht="18.75" customHeight="1">
      <c r="A5" s="267"/>
      <c r="B5" s="268"/>
      <c r="C5" s="268"/>
      <c r="D5" s="268"/>
      <c r="E5" s="40"/>
      <c r="F5" s="41"/>
      <c r="G5" s="51">
        <f>I2*E5</f>
        <v>0</v>
      </c>
      <c r="H5" s="42">
        <v>0</v>
      </c>
      <c r="I5" s="41">
        <v>0</v>
      </c>
      <c r="J5" s="43">
        <v>0</v>
      </c>
      <c r="K5" s="52" t="e">
        <f>H5/(I5*J5)</f>
        <v>#DIV/0!</v>
      </c>
      <c r="L5" s="53" t="e">
        <f>ROUND(G5*K5,5)</f>
        <v>#DIV/0!</v>
      </c>
      <c r="M5" s="18">
        <v>1</v>
      </c>
      <c r="N5" s="302"/>
      <c r="O5" s="303"/>
      <c r="P5" s="303"/>
      <c r="Q5" s="303"/>
      <c r="R5" s="304"/>
      <c r="S5" s="12"/>
      <c r="T5" s="12"/>
      <c r="U5" s="12"/>
    </row>
    <row r="6" spans="1:21" ht="18.75" customHeight="1">
      <c r="A6" s="267"/>
      <c r="B6" s="268"/>
      <c r="C6" s="268"/>
      <c r="D6" s="268"/>
      <c r="E6" s="40"/>
      <c r="F6" s="41"/>
      <c r="G6" s="51">
        <f>I2*E6</f>
        <v>0</v>
      </c>
      <c r="H6" s="42">
        <v>0</v>
      </c>
      <c r="I6" s="41"/>
      <c r="J6" s="43"/>
      <c r="K6" s="52" t="e">
        <f aca="true" t="shared" si="0" ref="K6:K22">H6/(I6*J6)</f>
        <v>#DIV/0!</v>
      </c>
      <c r="L6" s="53" t="e">
        <f aca="true" t="shared" si="1" ref="L6:L22">ROUND(G6*K6,5)</f>
        <v>#DIV/0!</v>
      </c>
      <c r="M6" s="18">
        <v>2</v>
      </c>
      <c r="N6" s="302"/>
      <c r="O6" s="303"/>
      <c r="P6" s="303"/>
      <c r="Q6" s="303"/>
      <c r="R6" s="304"/>
      <c r="S6" s="12"/>
      <c r="T6" s="12"/>
      <c r="U6" s="12"/>
    </row>
    <row r="7" spans="1:21" ht="18.75" customHeight="1">
      <c r="A7" s="267"/>
      <c r="B7" s="268"/>
      <c r="C7" s="268"/>
      <c r="D7" s="268"/>
      <c r="E7" s="40"/>
      <c r="F7" s="41"/>
      <c r="G7" s="51">
        <f>I2*E7</f>
        <v>0</v>
      </c>
      <c r="H7" s="42">
        <v>0</v>
      </c>
      <c r="I7" s="41"/>
      <c r="J7" s="43"/>
      <c r="K7" s="52" t="e">
        <f t="shared" si="0"/>
        <v>#DIV/0!</v>
      </c>
      <c r="L7" s="53" t="e">
        <f t="shared" si="1"/>
        <v>#DIV/0!</v>
      </c>
      <c r="M7" s="18">
        <v>3</v>
      </c>
      <c r="N7" s="302"/>
      <c r="O7" s="303"/>
      <c r="P7" s="303"/>
      <c r="Q7" s="303"/>
      <c r="R7" s="304"/>
      <c r="S7" s="12"/>
      <c r="T7" s="12"/>
      <c r="U7" s="12"/>
    </row>
    <row r="8" spans="1:21" ht="18.75" customHeight="1">
      <c r="A8" s="267"/>
      <c r="B8" s="268"/>
      <c r="C8" s="268"/>
      <c r="D8" s="268"/>
      <c r="E8" s="40"/>
      <c r="F8" s="41"/>
      <c r="G8" s="51">
        <f>I2*E8</f>
        <v>0</v>
      </c>
      <c r="H8" s="42">
        <v>0</v>
      </c>
      <c r="I8" s="41"/>
      <c r="J8" s="43"/>
      <c r="K8" s="52" t="e">
        <f t="shared" si="0"/>
        <v>#DIV/0!</v>
      </c>
      <c r="L8" s="53" t="e">
        <f t="shared" si="1"/>
        <v>#DIV/0!</v>
      </c>
      <c r="M8" s="18"/>
      <c r="N8" s="302"/>
      <c r="O8" s="303"/>
      <c r="P8" s="303"/>
      <c r="Q8" s="303"/>
      <c r="R8" s="304"/>
      <c r="S8" s="12"/>
      <c r="T8" s="12"/>
      <c r="U8" s="12"/>
    </row>
    <row r="9" spans="1:21" ht="18.75" customHeight="1">
      <c r="A9" s="267"/>
      <c r="B9" s="268"/>
      <c r="C9" s="268"/>
      <c r="D9" s="268"/>
      <c r="E9" s="40"/>
      <c r="F9" s="41"/>
      <c r="G9" s="51">
        <f>I2*E9</f>
        <v>0</v>
      </c>
      <c r="H9" s="42">
        <v>0</v>
      </c>
      <c r="I9" s="41"/>
      <c r="J9" s="43"/>
      <c r="K9" s="52" t="e">
        <f t="shared" si="0"/>
        <v>#DIV/0!</v>
      </c>
      <c r="L9" s="53" t="e">
        <f t="shared" si="1"/>
        <v>#DIV/0!</v>
      </c>
      <c r="M9" s="18">
        <v>4</v>
      </c>
      <c r="N9" s="302"/>
      <c r="O9" s="303"/>
      <c r="P9" s="303"/>
      <c r="Q9" s="303"/>
      <c r="R9" s="304"/>
      <c r="S9" s="12"/>
      <c r="T9" s="12"/>
      <c r="U9" s="12"/>
    </row>
    <row r="10" spans="1:21" ht="18.75" customHeight="1">
      <c r="A10" s="267"/>
      <c r="B10" s="268"/>
      <c r="C10" s="268"/>
      <c r="D10" s="268"/>
      <c r="E10" s="40"/>
      <c r="F10" s="41"/>
      <c r="G10" s="51">
        <f>I2*E10</f>
        <v>0</v>
      </c>
      <c r="H10" s="42">
        <v>0</v>
      </c>
      <c r="I10" s="41"/>
      <c r="J10" s="43"/>
      <c r="K10" s="52" t="e">
        <f t="shared" si="0"/>
        <v>#DIV/0!</v>
      </c>
      <c r="L10" s="53" t="e">
        <f t="shared" si="1"/>
        <v>#DIV/0!</v>
      </c>
      <c r="M10" s="18"/>
      <c r="N10" s="302"/>
      <c r="O10" s="303"/>
      <c r="P10" s="303"/>
      <c r="Q10" s="303"/>
      <c r="R10" s="304"/>
      <c r="S10" s="12"/>
      <c r="T10" s="12"/>
      <c r="U10" s="12"/>
    </row>
    <row r="11" spans="1:21" ht="18.75" customHeight="1">
      <c r="A11" s="267"/>
      <c r="B11" s="268"/>
      <c r="C11" s="268"/>
      <c r="D11" s="268"/>
      <c r="E11" s="40"/>
      <c r="F11" s="41"/>
      <c r="G11" s="51">
        <f>I2*E11</f>
        <v>0</v>
      </c>
      <c r="H11" s="42">
        <v>0</v>
      </c>
      <c r="I11" s="41"/>
      <c r="J11" s="43"/>
      <c r="K11" s="52" t="e">
        <f t="shared" si="0"/>
        <v>#DIV/0!</v>
      </c>
      <c r="L11" s="53" t="e">
        <f t="shared" si="1"/>
        <v>#DIV/0!</v>
      </c>
      <c r="M11" s="18">
        <v>5</v>
      </c>
      <c r="N11" s="302"/>
      <c r="O11" s="303"/>
      <c r="P11" s="303"/>
      <c r="Q11" s="303"/>
      <c r="R11" s="304"/>
      <c r="S11" s="12"/>
      <c r="T11" s="12"/>
      <c r="U11" s="12"/>
    </row>
    <row r="12" spans="1:21" ht="18.75" customHeight="1">
      <c r="A12" s="267"/>
      <c r="B12" s="268"/>
      <c r="C12" s="268"/>
      <c r="D12" s="268"/>
      <c r="E12" s="40"/>
      <c r="F12" s="41"/>
      <c r="G12" s="51">
        <f>I2*E12</f>
        <v>0</v>
      </c>
      <c r="H12" s="42">
        <v>0</v>
      </c>
      <c r="I12" s="41"/>
      <c r="J12" s="43"/>
      <c r="K12" s="52" t="e">
        <f t="shared" si="0"/>
        <v>#DIV/0!</v>
      </c>
      <c r="L12" s="53" t="e">
        <f t="shared" si="1"/>
        <v>#DIV/0!</v>
      </c>
      <c r="M12" s="18"/>
      <c r="N12" s="302"/>
      <c r="O12" s="303"/>
      <c r="P12" s="303"/>
      <c r="Q12" s="303"/>
      <c r="R12" s="304"/>
      <c r="S12" s="12"/>
      <c r="T12" s="12"/>
      <c r="U12" s="12"/>
    </row>
    <row r="13" spans="1:21" ht="18.75" customHeight="1">
      <c r="A13" s="267"/>
      <c r="B13" s="268"/>
      <c r="C13" s="268"/>
      <c r="D13" s="268"/>
      <c r="E13" s="40"/>
      <c r="F13" s="41"/>
      <c r="G13" s="51">
        <f>I2*E13</f>
        <v>0</v>
      </c>
      <c r="H13" s="42">
        <v>0</v>
      </c>
      <c r="I13" s="41"/>
      <c r="J13" s="43"/>
      <c r="K13" s="52" t="e">
        <f t="shared" si="0"/>
        <v>#DIV/0!</v>
      </c>
      <c r="L13" s="53" t="e">
        <f t="shared" si="1"/>
        <v>#DIV/0!</v>
      </c>
      <c r="M13" s="18">
        <v>6</v>
      </c>
      <c r="N13" s="302"/>
      <c r="O13" s="303"/>
      <c r="P13" s="303"/>
      <c r="Q13" s="303"/>
      <c r="R13" s="304"/>
      <c r="S13" s="12"/>
      <c r="T13" s="12"/>
      <c r="U13" s="12"/>
    </row>
    <row r="14" spans="1:21" ht="18.75" customHeight="1">
      <c r="A14" s="267"/>
      <c r="B14" s="268"/>
      <c r="C14" s="268"/>
      <c r="D14" s="268"/>
      <c r="E14" s="40"/>
      <c r="F14" s="41"/>
      <c r="G14" s="51">
        <f>I2*E14</f>
        <v>0</v>
      </c>
      <c r="H14" s="42">
        <v>0</v>
      </c>
      <c r="I14" s="41"/>
      <c r="J14" s="43"/>
      <c r="K14" s="52" t="e">
        <f t="shared" si="0"/>
        <v>#DIV/0!</v>
      </c>
      <c r="L14" s="53" t="e">
        <f t="shared" si="1"/>
        <v>#DIV/0!</v>
      </c>
      <c r="M14" s="18"/>
      <c r="N14" s="302"/>
      <c r="O14" s="303"/>
      <c r="P14" s="303"/>
      <c r="Q14" s="303"/>
      <c r="R14" s="304"/>
      <c r="S14" s="12"/>
      <c r="T14" s="12"/>
      <c r="U14" s="12"/>
    </row>
    <row r="15" spans="1:21" ht="18.75" customHeight="1">
      <c r="A15" s="267"/>
      <c r="B15" s="268"/>
      <c r="C15" s="268"/>
      <c r="D15" s="268"/>
      <c r="E15" s="40"/>
      <c r="F15" s="41"/>
      <c r="G15" s="51">
        <f>I2*E15</f>
        <v>0</v>
      </c>
      <c r="H15" s="42">
        <v>0</v>
      </c>
      <c r="I15" s="41"/>
      <c r="J15" s="43"/>
      <c r="K15" s="52" t="e">
        <f t="shared" si="0"/>
        <v>#DIV/0!</v>
      </c>
      <c r="L15" s="53" t="e">
        <f t="shared" si="1"/>
        <v>#DIV/0!</v>
      </c>
      <c r="M15" s="18"/>
      <c r="N15" s="302"/>
      <c r="O15" s="303"/>
      <c r="P15" s="303"/>
      <c r="Q15" s="303"/>
      <c r="R15" s="304"/>
      <c r="S15" s="12"/>
      <c r="T15" s="12"/>
      <c r="U15" s="12"/>
    </row>
    <row r="16" spans="1:21" ht="18.75" customHeight="1">
      <c r="A16" s="267"/>
      <c r="B16" s="268"/>
      <c r="C16" s="268"/>
      <c r="D16" s="268"/>
      <c r="E16" s="40"/>
      <c r="F16" s="41"/>
      <c r="G16" s="51">
        <f>I2*E16</f>
        <v>0</v>
      </c>
      <c r="H16" s="42">
        <v>0</v>
      </c>
      <c r="I16" s="41"/>
      <c r="J16" s="43"/>
      <c r="K16" s="52" t="e">
        <f t="shared" si="0"/>
        <v>#DIV/0!</v>
      </c>
      <c r="L16" s="53" t="e">
        <f t="shared" si="1"/>
        <v>#DIV/0!</v>
      </c>
      <c r="M16" s="18"/>
      <c r="N16" s="302"/>
      <c r="O16" s="303"/>
      <c r="P16" s="303"/>
      <c r="Q16" s="303"/>
      <c r="R16" s="304"/>
      <c r="S16" s="12"/>
      <c r="T16" s="12"/>
      <c r="U16" s="12"/>
    </row>
    <row r="17" spans="1:21" ht="18.75" customHeight="1">
      <c r="A17" s="267"/>
      <c r="B17" s="268"/>
      <c r="C17" s="268"/>
      <c r="D17" s="268"/>
      <c r="E17" s="40"/>
      <c r="F17" s="41"/>
      <c r="G17" s="51">
        <f>I2*E17</f>
        <v>0</v>
      </c>
      <c r="H17" s="42">
        <v>0</v>
      </c>
      <c r="I17" s="41"/>
      <c r="J17" s="43"/>
      <c r="K17" s="52" t="e">
        <f t="shared" si="0"/>
        <v>#DIV/0!</v>
      </c>
      <c r="L17" s="53" t="e">
        <f t="shared" si="1"/>
        <v>#DIV/0!</v>
      </c>
      <c r="M17" s="18"/>
      <c r="N17" s="302"/>
      <c r="O17" s="303"/>
      <c r="P17" s="303"/>
      <c r="Q17" s="303"/>
      <c r="R17" s="304"/>
      <c r="S17" s="12"/>
      <c r="T17" s="12"/>
      <c r="U17" s="12"/>
    </row>
    <row r="18" spans="1:21" ht="18.75" customHeight="1">
      <c r="A18" s="267"/>
      <c r="B18" s="268"/>
      <c r="C18" s="268"/>
      <c r="D18" s="268"/>
      <c r="E18" s="40"/>
      <c r="F18" s="41"/>
      <c r="G18" s="51">
        <f>I2*E18</f>
        <v>0</v>
      </c>
      <c r="H18" s="42">
        <v>0</v>
      </c>
      <c r="I18" s="41"/>
      <c r="J18" s="43"/>
      <c r="K18" s="52" t="e">
        <f t="shared" si="0"/>
        <v>#DIV/0!</v>
      </c>
      <c r="L18" s="53" t="e">
        <f t="shared" si="1"/>
        <v>#DIV/0!</v>
      </c>
      <c r="M18" s="18"/>
      <c r="N18" s="302"/>
      <c r="O18" s="303"/>
      <c r="P18" s="303"/>
      <c r="Q18" s="303"/>
      <c r="R18" s="304"/>
      <c r="S18" s="12"/>
      <c r="T18" s="12"/>
      <c r="U18" s="12"/>
    </row>
    <row r="19" spans="1:21" ht="18.75" customHeight="1">
      <c r="A19" s="267"/>
      <c r="B19" s="268"/>
      <c r="C19" s="268"/>
      <c r="D19" s="268"/>
      <c r="E19" s="40"/>
      <c r="F19" s="41"/>
      <c r="G19" s="51">
        <f>I2*E19</f>
        <v>0</v>
      </c>
      <c r="H19" s="42">
        <v>0</v>
      </c>
      <c r="I19" s="41"/>
      <c r="J19" s="43"/>
      <c r="K19" s="52" t="e">
        <f t="shared" si="0"/>
        <v>#DIV/0!</v>
      </c>
      <c r="L19" s="53" t="e">
        <f t="shared" si="1"/>
        <v>#DIV/0!</v>
      </c>
      <c r="M19" s="18"/>
      <c r="N19" s="302"/>
      <c r="O19" s="303"/>
      <c r="P19" s="303"/>
      <c r="Q19" s="303"/>
      <c r="R19" s="304"/>
      <c r="S19" s="12"/>
      <c r="T19" s="12"/>
      <c r="U19" s="12"/>
    </row>
    <row r="20" spans="1:21" ht="18.75" customHeight="1">
      <c r="A20" s="267"/>
      <c r="B20" s="268"/>
      <c r="C20" s="268"/>
      <c r="D20" s="268"/>
      <c r="E20" s="40"/>
      <c r="F20" s="41"/>
      <c r="G20" s="51">
        <f>I2*E20</f>
        <v>0</v>
      </c>
      <c r="H20" s="42">
        <v>0</v>
      </c>
      <c r="I20" s="41"/>
      <c r="J20" s="43"/>
      <c r="K20" s="52" t="e">
        <f t="shared" si="0"/>
        <v>#DIV/0!</v>
      </c>
      <c r="L20" s="53" t="e">
        <f t="shared" si="1"/>
        <v>#DIV/0!</v>
      </c>
      <c r="M20" s="18"/>
      <c r="N20" s="302"/>
      <c r="O20" s="303"/>
      <c r="P20" s="303"/>
      <c r="Q20" s="303"/>
      <c r="R20" s="304"/>
      <c r="S20" s="12"/>
      <c r="T20" s="12"/>
      <c r="U20" s="12"/>
    </row>
    <row r="21" spans="1:21" ht="18.75" customHeight="1">
      <c r="A21" s="267"/>
      <c r="B21" s="268"/>
      <c r="C21" s="268"/>
      <c r="D21" s="268"/>
      <c r="E21" s="40"/>
      <c r="F21" s="41"/>
      <c r="G21" s="51">
        <f>I2*E21</f>
        <v>0</v>
      </c>
      <c r="H21" s="42">
        <v>0</v>
      </c>
      <c r="I21" s="41"/>
      <c r="J21" s="43"/>
      <c r="K21" s="52" t="e">
        <f t="shared" si="0"/>
        <v>#DIV/0!</v>
      </c>
      <c r="L21" s="53" t="e">
        <f t="shared" si="1"/>
        <v>#DIV/0!</v>
      </c>
      <c r="M21" s="18"/>
      <c r="N21" s="302"/>
      <c r="O21" s="303"/>
      <c r="P21" s="303"/>
      <c r="Q21" s="303"/>
      <c r="R21" s="304"/>
      <c r="S21" s="12"/>
      <c r="T21" s="12"/>
      <c r="U21" s="12"/>
    </row>
    <row r="22" spans="1:21" ht="18.75" customHeight="1" thickBot="1">
      <c r="A22" s="267"/>
      <c r="B22" s="268"/>
      <c r="C22" s="268"/>
      <c r="D22" s="268"/>
      <c r="E22" s="40"/>
      <c r="F22" s="41"/>
      <c r="G22" s="51">
        <f>I2*E22</f>
        <v>0</v>
      </c>
      <c r="H22" s="42">
        <v>0</v>
      </c>
      <c r="I22" s="41"/>
      <c r="J22" s="43"/>
      <c r="K22" s="52" t="e">
        <f t="shared" si="0"/>
        <v>#DIV/0!</v>
      </c>
      <c r="L22" s="53" t="e">
        <f t="shared" si="1"/>
        <v>#DIV/0!</v>
      </c>
      <c r="M22" s="18"/>
      <c r="N22" s="302"/>
      <c r="O22" s="303"/>
      <c r="P22" s="303"/>
      <c r="Q22" s="303"/>
      <c r="R22" s="304"/>
      <c r="S22" s="12"/>
      <c r="T22" s="12"/>
      <c r="U22" s="12"/>
    </row>
    <row r="23" spans="1:21" ht="20.25" customHeight="1" thickBot="1">
      <c r="A23" s="291" t="s">
        <v>29</v>
      </c>
      <c r="B23" s="292"/>
      <c r="C23" s="292"/>
      <c r="D23" s="293"/>
      <c r="E23" s="296" t="s">
        <v>7</v>
      </c>
      <c r="F23" s="297"/>
      <c r="G23" s="297"/>
      <c r="H23" s="297"/>
      <c r="I23" s="297"/>
      <c r="J23" s="297"/>
      <c r="K23" s="297"/>
      <c r="L23" s="54" t="e">
        <f>ROUNDUP(SUM(L5:L22),5)</f>
        <v>#DIV/0!</v>
      </c>
      <c r="M23" s="18"/>
      <c r="N23" s="302"/>
      <c r="O23" s="303"/>
      <c r="P23" s="303"/>
      <c r="Q23" s="303"/>
      <c r="R23" s="304"/>
      <c r="S23" s="12"/>
      <c r="T23" s="12"/>
      <c r="U23" s="12"/>
    </row>
    <row r="24" spans="1:21" ht="20.25" customHeight="1">
      <c r="A24" s="9" t="s">
        <v>14</v>
      </c>
      <c r="B24" s="9" t="s">
        <v>15</v>
      </c>
      <c r="C24" s="289" t="s">
        <v>16</v>
      </c>
      <c r="D24" s="290"/>
      <c r="E24" s="21"/>
      <c r="F24" s="22"/>
      <c r="G24" s="22"/>
      <c r="H24" s="18" t="s">
        <v>9</v>
      </c>
      <c r="I24" s="18"/>
      <c r="J24" s="18"/>
      <c r="K24" s="18"/>
      <c r="L24" s="55" t="e">
        <f>ROUND(L23*10/100,5)</f>
        <v>#DIV/0!</v>
      </c>
      <c r="M24" s="18"/>
      <c r="N24" s="302"/>
      <c r="O24" s="303"/>
      <c r="P24" s="303"/>
      <c r="Q24" s="303"/>
      <c r="R24" s="304"/>
      <c r="S24" s="12"/>
      <c r="T24" s="12"/>
      <c r="U24" s="12"/>
    </row>
    <row r="25" spans="1:21" ht="22.5" customHeight="1" thickBot="1">
      <c r="A25" s="10"/>
      <c r="B25" s="10"/>
      <c r="C25" s="286"/>
      <c r="D25" s="273"/>
      <c r="E25" s="23"/>
      <c r="F25" s="24"/>
      <c r="G25" s="24"/>
      <c r="H25" s="25" t="s">
        <v>6</v>
      </c>
      <c r="I25" s="25"/>
      <c r="J25" s="25"/>
      <c r="K25" s="25"/>
      <c r="L25" s="56" t="e">
        <f>L23+L24</f>
        <v>#DIV/0!</v>
      </c>
      <c r="M25" s="18"/>
      <c r="N25" s="274"/>
      <c r="O25" s="275"/>
      <c r="P25" s="275"/>
      <c r="Q25" s="275"/>
      <c r="R25" s="276"/>
      <c r="S25" s="12"/>
      <c r="T25" s="12"/>
      <c r="U25" s="12"/>
    </row>
    <row r="26" spans="5:21" ht="7.5" customHeight="1" thickBot="1">
      <c r="E26" s="255"/>
      <c r="F26" s="255"/>
      <c r="G26" s="2"/>
      <c r="H26" s="2"/>
      <c r="I26" s="2"/>
      <c r="J26" s="4"/>
      <c r="K26" s="4"/>
      <c r="L26" s="4"/>
      <c r="M26" s="14"/>
      <c r="N26" s="265" t="s">
        <v>26</v>
      </c>
      <c r="O26" s="265"/>
      <c r="P26" s="16"/>
      <c r="Q26" s="16"/>
      <c r="R26" s="17"/>
      <c r="S26" s="1"/>
      <c r="T26" s="1"/>
      <c r="U26" s="1"/>
    </row>
    <row r="27" spans="1:21" ht="20.25" customHeight="1">
      <c r="A27" s="287" t="s">
        <v>5</v>
      </c>
      <c r="B27" s="277"/>
      <c r="C27" s="277"/>
      <c r="D27" s="26"/>
      <c r="E27" s="277"/>
      <c r="F27" s="278"/>
      <c r="G27" s="16"/>
      <c r="H27" s="20"/>
      <c r="I27" s="16"/>
      <c r="J27" s="15"/>
      <c r="K27" s="15"/>
      <c r="L27" s="15"/>
      <c r="M27" s="37"/>
      <c r="N27" s="266"/>
      <c r="O27" s="266"/>
      <c r="P27" s="18"/>
      <c r="Q27" s="18"/>
      <c r="R27" s="19"/>
      <c r="S27" s="6"/>
      <c r="T27" s="6"/>
      <c r="U27" s="6"/>
    </row>
    <row r="28" spans="1:21" ht="37.5" customHeight="1">
      <c r="A28" s="27" t="s">
        <v>19</v>
      </c>
      <c r="B28" s="28" t="s">
        <v>20</v>
      </c>
      <c r="C28" s="29" t="s">
        <v>21</v>
      </c>
      <c r="D28" s="30" t="s">
        <v>22</v>
      </c>
      <c r="E28" s="298" t="s">
        <v>8</v>
      </c>
      <c r="F28" s="299"/>
      <c r="G28" s="36"/>
      <c r="H28" s="34"/>
      <c r="I28" s="33" t="s">
        <v>28</v>
      </c>
      <c r="J28" s="33" t="s">
        <v>23</v>
      </c>
      <c r="K28" s="288" t="s">
        <v>24</v>
      </c>
      <c r="L28" s="288"/>
      <c r="M28" s="38"/>
      <c r="N28" s="269"/>
      <c r="O28" s="270"/>
      <c r="P28" s="270"/>
      <c r="Q28" s="270"/>
      <c r="R28" s="271"/>
      <c r="S28" s="6"/>
      <c r="T28" s="6"/>
      <c r="U28" s="6"/>
    </row>
    <row r="29" spans="1:18" ht="19.5" customHeight="1" thickBot="1">
      <c r="A29" s="31">
        <v>1</v>
      </c>
      <c r="B29" s="32" t="s">
        <v>10</v>
      </c>
      <c r="C29" s="57" t="e">
        <f>L25</f>
        <v>#DIV/0!</v>
      </c>
      <c r="D29" s="58">
        <v>0</v>
      </c>
      <c r="E29" s="279" t="e">
        <f>C29+D29</f>
        <v>#DIV/0!</v>
      </c>
      <c r="F29" s="280"/>
      <c r="G29" s="50"/>
      <c r="H29" s="35"/>
      <c r="I29" s="59" t="e">
        <f>E29/J29</f>
        <v>#DIV/0!</v>
      </c>
      <c r="J29" s="60">
        <v>0.3</v>
      </c>
      <c r="K29" s="294">
        <f ca="1">NOW()</f>
        <v>41121.30702407407</v>
      </c>
      <c r="L29" s="295"/>
      <c r="M29" s="39"/>
      <c r="N29" s="272"/>
      <c r="O29" s="272"/>
      <c r="P29" s="272"/>
      <c r="Q29" s="272"/>
      <c r="R29" s="273"/>
    </row>
  </sheetData>
  <sheetProtection/>
  <mergeCells count="58">
    <mergeCell ref="N23:R23"/>
    <mergeCell ref="N24:R24"/>
    <mergeCell ref="E26:F26"/>
    <mergeCell ref="A27:C27"/>
    <mergeCell ref="E27:F27"/>
    <mergeCell ref="N25:R25"/>
    <mergeCell ref="A23:D23"/>
    <mergeCell ref="C24:D24"/>
    <mergeCell ref="N26:O27"/>
    <mergeCell ref="E28:F28"/>
    <mergeCell ref="E29:F29"/>
    <mergeCell ref="C25:D25"/>
    <mergeCell ref="E23:K23"/>
    <mergeCell ref="A20:D20"/>
    <mergeCell ref="A21:D21"/>
    <mergeCell ref="A22:D22"/>
    <mergeCell ref="K28:L28"/>
    <mergeCell ref="N20:R20"/>
    <mergeCell ref="N21:R21"/>
    <mergeCell ref="N22:R22"/>
    <mergeCell ref="A17:D17"/>
    <mergeCell ref="A18:D18"/>
    <mergeCell ref="A19:D19"/>
    <mergeCell ref="N17:R17"/>
    <mergeCell ref="N18:R18"/>
    <mergeCell ref="N19:R19"/>
    <mergeCell ref="A14:D14"/>
    <mergeCell ref="A15:D15"/>
    <mergeCell ref="A16:D16"/>
    <mergeCell ref="N14:R14"/>
    <mergeCell ref="N15:R15"/>
    <mergeCell ref="N16:R16"/>
    <mergeCell ref="N10:R10"/>
    <mergeCell ref="A11:D11"/>
    <mergeCell ref="A12:D12"/>
    <mergeCell ref="A13:D13"/>
    <mergeCell ref="N11:R11"/>
    <mergeCell ref="N12:R12"/>
    <mergeCell ref="N13:R13"/>
    <mergeCell ref="A1:O1"/>
    <mergeCell ref="O2:R2"/>
    <mergeCell ref="N4:R4"/>
    <mergeCell ref="A5:D5"/>
    <mergeCell ref="A6:D6"/>
    <mergeCell ref="A7:D7"/>
    <mergeCell ref="N5:R5"/>
    <mergeCell ref="N6:R6"/>
    <mergeCell ref="N7:R7"/>
    <mergeCell ref="N28:R29"/>
    <mergeCell ref="K29:L29"/>
    <mergeCell ref="A2:B2"/>
    <mergeCell ref="C2:F2"/>
    <mergeCell ref="A4:D4"/>
    <mergeCell ref="A8:D8"/>
    <mergeCell ref="A9:D9"/>
    <mergeCell ref="A10:D10"/>
    <mergeCell ref="N8:R8"/>
    <mergeCell ref="N9:R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47"/>
  <sheetViews>
    <sheetView tabSelected="1" zoomScalePageLayoutView="0" workbookViewId="0" topLeftCell="A1">
      <selection activeCell="A1" sqref="A1"/>
    </sheetView>
  </sheetViews>
  <sheetFormatPr defaultColWidth="9.140625" defaultRowHeight="12.75"/>
  <cols>
    <col min="2" max="2" width="60.28125" style="0" customWidth="1"/>
    <col min="3" max="3" width="22.8515625" style="0" customWidth="1"/>
  </cols>
  <sheetData>
    <row r="1" spans="2:3" ht="76.5" customHeight="1">
      <c r="B1" s="207" t="s">
        <v>131</v>
      </c>
      <c r="C1" s="252" t="s">
        <v>644</v>
      </c>
    </row>
    <row r="2" spans="1:3" ht="19.5" customHeight="1">
      <c r="A2" s="2">
        <v>1</v>
      </c>
      <c r="B2" s="208" t="s">
        <v>132</v>
      </c>
      <c r="C2" s="254" t="s">
        <v>645</v>
      </c>
    </row>
    <row r="3" spans="1:3" ht="19.5" customHeight="1">
      <c r="A3" s="2">
        <v>2</v>
      </c>
      <c r="B3" s="208" t="s">
        <v>133</v>
      </c>
      <c r="C3" s="254" t="s">
        <v>646</v>
      </c>
    </row>
    <row r="4" spans="1:3" ht="19.5" customHeight="1">
      <c r="A4" s="2">
        <v>3</v>
      </c>
      <c r="B4" s="208" t="s">
        <v>134</v>
      </c>
      <c r="C4" s="254" t="s">
        <v>647</v>
      </c>
    </row>
    <row r="5" spans="1:3" ht="19.5" customHeight="1">
      <c r="A5" s="2">
        <v>4</v>
      </c>
      <c r="B5" s="208" t="s">
        <v>135</v>
      </c>
      <c r="C5" s="254" t="s">
        <v>648</v>
      </c>
    </row>
    <row r="6" spans="1:3" ht="19.5" customHeight="1">
      <c r="A6" s="2">
        <v>5</v>
      </c>
      <c r="B6" s="208" t="s">
        <v>136</v>
      </c>
      <c r="C6" s="254" t="s">
        <v>649</v>
      </c>
    </row>
    <row r="7" spans="1:3" ht="19.5" customHeight="1">
      <c r="A7" s="2">
        <v>6</v>
      </c>
      <c r="B7" s="208" t="s">
        <v>137</v>
      </c>
      <c r="C7" s="254" t="s">
        <v>650</v>
      </c>
    </row>
    <row r="8" spans="1:3" ht="19.5" customHeight="1">
      <c r="A8" s="2">
        <v>7</v>
      </c>
      <c r="B8" s="208" t="s">
        <v>138</v>
      </c>
      <c r="C8" s="254" t="s">
        <v>651</v>
      </c>
    </row>
    <row r="9" spans="1:3" ht="19.5" customHeight="1">
      <c r="A9" s="2">
        <v>8</v>
      </c>
      <c r="B9" s="208" t="s">
        <v>139</v>
      </c>
      <c r="C9" s="254" t="s">
        <v>652</v>
      </c>
    </row>
    <row r="10" spans="1:3" ht="19.5" customHeight="1">
      <c r="A10" s="2"/>
      <c r="B10" s="249" t="s">
        <v>628</v>
      </c>
      <c r="C10" s="254" t="s">
        <v>653</v>
      </c>
    </row>
    <row r="11" spans="1:3" ht="19.5" customHeight="1">
      <c r="A11" s="2">
        <v>9</v>
      </c>
      <c r="B11" s="208" t="s">
        <v>140</v>
      </c>
      <c r="C11" s="254" t="s">
        <v>654</v>
      </c>
    </row>
    <row r="12" spans="1:3" ht="19.5" customHeight="1">
      <c r="A12" s="2">
        <v>10</v>
      </c>
      <c r="B12" s="208" t="s">
        <v>141</v>
      </c>
      <c r="C12" s="254" t="s">
        <v>655</v>
      </c>
    </row>
    <row r="13" spans="1:3" ht="19.5" customHeight="1">
      <c r="A13" s="2">
        <v>11</v>
      </c>
      <c r="B13" s="208" t="s">
        <v>142</v>
      </c>
      <c r="C13" s="254" t="s">
        <v>656</v>
      </c>
    </row>
    <row r="14" spans="1:3" ht="19.5" customHeight="1">
      <c r="A14" s="2">
        <v>12</v>
      </c>
      <c r="B14" s="208" t="s">
        <v>143</v>
      </c>
      <c r="C14" s="254" t="s">
        <v>657</v>
      </c>
    </row>
    <row r="15" spans="1:3" ht="19.5" customHeight="1">
      <c r="A15" s="2">
        <v>13</v>
      </c>
      <c r="B15" s="208" t="s">
        <v>144</v>
      </c>
      <c r="C15" s="254" t="s">
        <v>658</v>
      </c>
    </row>
    <row r="16" spans="1:3" ht="19.5" customHeight="1">
      <c r="A16" s="2">
        <v>14</v>
      </c>
      <c r="B16" s="208" t="s">
        <v>145</v>
      </c>
      <c r="C16" s="254" t="s">
        <v>659</v>
      </c>
    </row>
    <row r="17" spans="1:3" ht="19.5" customHeight="1">
      <c r="A17" s="2">
        <v>15</v>
      </c>
      <c r="B17" s="208" t="s">
        <v>146</v>
      </c>
      <c r="C17" s="254" t="s">
        <v>660</v>
      </c>
    </row>
    <row r="18" spans="1:3" ht="19.5" customHeight="1">
      <c r="A18" s="2">
        <v>16</v>
      </c>
      <c r="B18" s="208" t="s">
        <v>147</v>
      </c>
      <c r="C18" s="254" t="s">
        <v>661</v>
      </c>
    </row>
    <row r="19" spans="1:3" ht="19.5" customHeight="1">
      <c r="A19" s="2">
        <v>17</v>
      </c>
      <c r="B19" s="209" t="s">
        <v>148</v>
      </c>
      <c r="C19" s="254" t="s">
        <v>662</v>
      </c>
    </row>
    <row r="20" spans="1:3" ht="19.5" customHeight="1">
      <c r="A20" s="2">
        <v>18</v>
      </c>
      <c r="B20" s="209" t="s">
        <v>149</v>
      </c>
      <c r="C20" s="254" t="s">
        <v>663</v>
      </c>
    </row>
    <row r="21" spans="1:3" ht="19.5" customHeight="1">
      <c r="A21" s="2">
        <v>19</v>
      </c>
      <c r="B21" s="209" t="s">
        <v>150</v>
      </c>
      <c r="C21" s="254" t="s">
        <v>666</v>
      </c>
    </row>
    <row r="22" spans="1:3" ht="19.5" customHeight="1">
      <c r="A22" s="2">
        <v>20</v>
      </c>
      <c r="B22" s="209" t="s">
        <v>151</v>
      </c>
      <c r="C22" s="254" t="s">
        <v>664</v>
      </c>
    </row>
    <row r="23" spans="1:3" ht="19.5" customHeight="1">
      <c r="A23" s="2">
        <v>21</v>
      </c>
      <c r="B23" s="209" t="s">
        <v>152</v>
      </c>
      <c r="C23" s="254" t="s">
        <v>665</v>
      </c>
    </row>
    <row r="24" spans="1:3" ht="19.5" customHeight="1">
      <c r="A24" s="2">
        <v>22</v>
      </c>
      <c r="B24" s="209" t="s">
        <v>153</v>
      </c>
      <c r="C24" s="254" t="s">
        <v>667</v>
      </c>
    </row>
    <row r="25" spans="1:3" ht="19.5" customHeight="1">
      <c r="A25" s="2"/>
      <c r="B25" s="209"/>
      <c r="C25" s="253"/>
    </row>
    <row r="26" spans="1:3" ht="19.5" customHeight="1">
      <c r="A26" s="2"/>
      <c r="B26" s="209"/>
      <c r="C26" s="253"/>
    </row>
    <row r="27" spans="1:3" ht="19.5" customHeight="1">
      <c r="A27" s="2"/>
      <c r="B27" s="209"/>
      <c r="C27" s="253"/>
    </row>
    <row r="28" spans="1:2" ht="19.5" customHeight="1">
      <c r="A28" s="2"/>
      <c r="B28" s="209"/>
    </row>
    <row r="29" spans="1:2" ht="19.5" customHeight="1">
      <c r="A29" s="2"/>
      <c r="B29" s="209"/>
    </row>
    <row r="30" spans="1:2" ht="19.5" customHeight="1">
      <c r="A30" s="2"/>
      <c r="B30" s="209"/>
    </row>
    <row r="31" spans="1:2" ht="19.5" customHeight="1">
      <c r="A31" s="2"/>
      <c r="B31" s="209"/>
    </row>
    <row r="32" spans="1:2" ht="19.5" customHeight="1">
      <c r="A32" s="2"/>
      <c r="B32" s="209"/>
    </row>
    <row r="33" spans="1:2" ht="19.5" customHeight="1">
      <c r="A33" s="2"/>
      <c r="B33" s="209"/>
    </row>
    <row r="34" spans="1:2" ht="19.5" customHeight="1">
      <c r="A34" s="2"/>
      <c r="B34" s="209"/>
    </row>
    <row r="35" spans="1:2" ht="19.5" customHeight="1">
      <c r="A35" s="2"/>
      <c r="B35" s="209"/>
    </row>
    <row r="36" spans="1:2" ht="19.5" customHeight="1">
      <c r="A36" s="2"/>
      <c r="B36" s="209"/>
    </row>
    <row r="37" spans="1:2" ht="19.5" customHeight="1">
      <c r="A37" s="2"/>
      <c r="B37" s="209"/>
    </row>
    <row r="38" spans="1:2" ht="19.5" customHeight="1">
      <c r="A38" s="2"/>
      <c r="B38" s="209"/>
    </row>
    <row r="39" spans="1:2" ht="19.5" customHeight="1">
      <c r="A39" s="2"/>
      <c r="B39" s="209"/>
    </row>
    <row r="40" spans="1:2" ht="19.5" customHeight="1">
      <c r="A40" s="2"/>
      <c r="B40" s="209"/>
    </row>
    <row r="41" spans="1:2" ht="19.5" customHeight="1">
      <c r="A41" s="2"/>
      <c r="B41" s="209"/>
    </row>
    <row r="42" spans="1:2" ht="19.5" customHeight="1">
      <c r="A42" s="2"/>
      <c r="B42" s="209"/>
    </row>
    <row r="43" spans="1:2" ht="19.5" customHeight="1">
      <c r="A43" s="2"/>
      <c r="B43" s="209"/>
    </row>
    <row r="44" spans="1:2" ht="19.5" customHeight="1">
      <c r="A44" s="2"/>
      <c r="B44" s="209"/>
    </row>
    <row r="45" spans="1:2" ht="19.5" customHeight="1">
      <c r="A45" s="2"/>
      <c r="B45" s="209"/>
    </row>
    <row r="46" spans="1:2" ht="19.5" customHeight="1">
      <c r="A46" s="210"/>
      <c r="B46" s="211"/>
    </row>
    <row r="47" ht="19.5" customHeight="1">
      <c r="B47" s="212"/>
    </row>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sheetData>
  <sheetProtection/>
  <hyperlinks>
    <hyperlink ref="B2" location="'Baked Potatoes'!A1" display="BAKED POTATOES"/>
    <hyperlink ref="B3" location="'Broccoli, Cauliflower, Carrot'!A1" display="BROCCOLI, CAULIFLOWER, AND CARROT BLEND"/>
    <hyperlink ref="B4" location="'Buttered Egg Noodles'!A1" display="BUTTERED EGG NOODLES"/>
    <hyperlink ref="B5" location="'Candied Sweet Potatoes'!A1" display="CANDIED SWEET POTATOES"/>
    <hyperlink ref="B6" location="'Chefs Choice Vegetables'!A1" display="CHEF'S CHOICE VEGETABLES"/>
    <hyperlink ref="B7" location="'Corn on the Cob'!A1" display="CORN ON THE COB"/>
    <hyperlink ref="B8" location="'Country Mashed Potatoes'!A1" display="COUNTRY MASHED POTATOES"/>
    <hyperlink ref="B9" location="'Creamed Spinach'!A1" display="CREAMED SPINACH"/>
    <hyperlink ref="B11" location="'Garlic Mashed Potatoes'!A1" display="GARLIC MASHED POTATOES"/>
    <hyperlink ref="B10" location="'Bechamel Sauce'!A1" display="BECHAMEL SAUCE"/>
    <hyperlink ref="B12" location="'Glazed Carrots'!A1" display="GLAZED CARROTS"/>
    <hyperlink ref="B13" location="'Green Beans Almonds'!A1" display="GREEN BEANS ALMONDS"/>
    <hyperlink ref="B14" location="'Grilled Vegetables'!A1" display="GRILLED VEGETABALES"/>
    <hyperlink ref="B15" location="'Herb Roasted Potatoes'!A1" display="HERB ROASTED POTATOES"/>
    <hyperlink ref="B16" location="'Home Fires w. Red Green Peppers'!A1" display="HOME FRIES WITH RED AND GREEN PEPPERS"/>
    <hyperlink ref="B17" location="'Italian Blend Vegetable'!A1" display="ITALIAN BLEND VEGETABLE"/>
    <hyperlink ref="B18" location="'Mexican Rice'!A1" display="MEXICAN RICE"/>
    <hyperlink ref="B19" location="'Old Fashion Sage Stuffing'!A1" display="OLD FASHION SAGE STUFFING"/>
    <hyperlink ref="B20" location="'Red Beans with Rice'!A1" display="RED BEANS WITH RICE"/>
    <hyperlink ref="B21" location="'Rice Pilaf'!A1" display="RICE PILAF"/>
    <hyperlink ref="B22" location="'Savory Baked Beans'!A1" display="SAVORY BAKED BEANS"/>
    <hyperlink ref="B23" location="'Steamed Rice'!A1" display="STEAMED RICE"/>
    <hyperlink ref="B24" location="'Stir Fry Vegetables'!A1" display="STIR FRY VEGETABALES"/>
  </hyperlinks>
  <printOptions/>
  <pageMargins left="0.7" right="0.7" top="0.75" bottom="0.75" header="0.3" footer="0.3"/>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1:AJ31"/>
  <sheetViews>
    <sheetView zoomScalePageLayoutView="0" workbookViewId="0" topLeftCell="A1">
      <selection activeCell="I17" sqref="I17:N18"/>
    </sheetView>
  </sheetViews>
  <sheetFormatPr defaultColWidth="9.140625" defaultRowHeight="12.75"/>
  <cols>
    <col min="1" max="1" width="8.421875" style="0" customWidth="1"/>
    <col min="2" max="2" width="9.8515625" style="0" customWidth="1"/>
    <col min="5" max="5" width="9.8515625" style="0" customWidth="1"/>
    <col min="7" max="7" width="11.00390625" style="0" customWidth="1"/>
    <col min="8" max="8" width="4.8515625" style="0" customWidth="1"/>
    <col min="9" max="9" width="8.57421875" style="0" customWidth="1"/>
    <col min="10" max="10" width="9.8515625" style="0" customWidth="1"/>
    <col min="11" max="11" width="8.57421875" style="0" customWidth="1"/>
    <col min="12" max="13" width="13.7109375" style="0" customWidth="1"/>
    <col min="14" max="14" width="16.57421875" style="0" customWidth="1"/>
    <col min="15" max="15" width="4.28125" style="0" customWidth="1"/>
    <col min="18" max="18" width="10.421875" style="0" customWidth="1"/>
    <col min="19" max="19" width="9.140625" style="0" customWidth="1"/>
    <col min="20" max="20" width="9.421875" style="0" customWidth="1"/>
    <col min="21" max="21" width="7.57421875" style="0" customWidth="1"/>
    <col min="22" max="22" width="10.421875" style="0" customWidth="1"/>
    <col min="23" max="23" width="9.00390625" style="0" customWidth="1"/>
    <col min="24" max="24" width="9.57421875" style="0" customWidth="1"/>
    <col min="25" max="25" width="10.28125" style="0" customWidth="1"/>
    <col min="26" max="26" width="10.421875" style="0" customWidth="1"/>
    <col min="27" max="27" width="4.140625" style="0" customWidth="1"/>
    <col min="28" max="28" width="10.57421875" style="0" customWidth="1"/>
    <col min="29" max="29" width="8.28125" style="0" customWidth="1"/>
    <col min="30" max="30" width="7.421875" style="0" customWidth="1"/>
    <col min="31" max="31" width="9.8515625" style="0" customWidth="1"/>
    <col min="32" max="34" width="9.00390625" style="0" customWidth="1"/>
  </cols>
  <sheetData>
    <row r="1" spans="1:29" ht="59.25" customHeight="1">
      <c r="A1" s="383" t="s">
        <v>75</v>
      </c>
      <c r="B1" s="383"/>
      <c r="C1" s="383"/>
      <c r="D1" s="383"/>
      <c r="E1" s="383"/>
      <c r="F1" s="383"/>
      <c r="G1" s="383"/>
      <c r="H1" s="383"/>
      <c r="I1" s="383"/>
      <c r="J1" s="383"/>
      <c r="K1" s="383"/>
      <c r="L1" s="383"/>
      <c r="M1" s="383"/>
      <c r="N1" s="383"/>
      <c r="O1" s="202"/>
      <c r="P1" s="84"/>
      <c r="Q1" s="384" t="s">
        <v>76</v>
      </c>
      <c r="R1" s="385"/>
      <c r="S1" s="385"/>
      <c r="T1" s="385"/>
      <c r="U1" s="385"/>
      <c r="V1" s="385"/>
      <c r="W1" s="385"/>
      <c r="X1" s="385"/>
      <c r="Y1" s="385"/>
      <c r="Z1" s="385"/>
      <c r="AA1" s="385"/>
      <c r="AB1" s="385"/>
      <c r="AC1" s="385"/>
    </row>
    <row r="2" spans="1:29" ht="25.5" customHeight="1">
      <c r="A2" s="383"/>
      <c r="B2" s="383"/>
      <c r="C2" s="383"/>
      <c r="D2" s="383"/>
      <c r="E2" s="383"/>
      <c r="F2" s="383"/>
      <c r="G2" s="383"/>
      <c r="H2" s="383"/>
      <c r="I2" s="383"/>
      <c r="J2" s="383"/>
      <c r="K2" s="202"/>
      <c r="L2" s="202"/>
      <c r="M2" s="202"/>
      <c r="N2" s="202"/>
      <c r="O2" s="202"/>
      <c r="P2" s="84"/>
      <c r="Q2" s="83"/>
      <c r="R2" s="82"/>
      <c r="S2" s="82"/>
      <c r="T2" s="82"/>
      <c r="U2" s="82"/>
      <c r="V2" s="82"/>
      <c r="W2" s="82"/>
      <c r="X2" s="82"/>
      <c r="Y2" s="82"/>
      <c r="Z2" s="82"/>
      <c r="AA2" s="82"/>
      <c r="AB2" s="82"/>
      <c r="AC2" s="82"/>
    </row>
    <row r="3" spans="2:36" ht="19.5" customHeight="1" thickBot="1">
      <c r="B3" s="386" t="s">
        <v>43</v>
      </c>
      <c r="C3" s="386"/>
      <c r="D3" s="386"/>
      <c r="E3" s="386"/>
      <c r="F3" s="386"/>
      <c r="G3" s="386"/>
      <c r="H3" s="386"/>
      <c r="I3" s="386"/>
      <c r="J3" s="386"/>
      <c r="K3" s="386"/>
      <c r="L3" s="386"/>
      <c r="M3" s="85"/>
      <c r="N3" s="85"/>
      <c r="O3" s="86"/>
      <c r="P3" s="387" t="s">
        <v>56</v>
      </c>
      <c r="Q3" s="388"/>
      <c r="R3" s="388"/>
      <c r="S3" s="388"/>
      <c r="T3" s="388"/>
      <c r="U3" s="388"/>
      <c r="V3" s="388"/>
      <c r="W3" s="388"/>
      <c r="X3" s="388"/>
      <c r="Y3" s="388"/>
      <c r="Z3" s="388"/>
      <c r="AA3" s="388"/>
      <c r="AB3" s="388"/>
      <c r="AC3" s="388"/>
      <c r="AD3" s="388"/>
      <c r="AE3" s="388"/>
      <c r="AF3" s="2"/>
      <c r="AG3" s="2"/>
      <c r="AH3" s="2"/>
      <c r="AI3" s="1"/>
      <c r="AJ3" s="1"/>
    </row>
    <row r="4" spans="1:36" ht="41.25" customHeight="1" thickBot="1">
      <c r="A4" s="87"/>
      <c r="B4" s="370" t="s">
        <v>44</v>
      </c>
      <c r="C4" s="370"/>
      <c r="D4" s="389" t="s">
        <v>77</v>
      </c>
      <c r="E4" s="389"/>
      <c r="F4" s="389"/>
      <c r="G4" s="389"/>
      <c r="H4" s="389"/>
      <c r="I4" s="88" t="s">
        <v>55</v>
      </c>
      <c r="J4" s="89">
        <v>100</v>
      </c>
      <c r="K4" s="88" t="s">
        <v>48</v>
      </c>
      <c r="L4" s="90" t="s">
        <v>78</v>
      </c>
      <c r="M4" s="90"/>
      <c r="N4" s="91"/>
      <c r="O4" s="92"/>
      <c r="P4" s="390" t="s">
        <v>17</v>
      </c>
      <c r="Q4" s="390"/>
      <c r="R4" s="391" t="str">
        <f>D4</f>
        <v>Caprese Tower</v>
      </c>
      <c r="S4" s="391"/>
      <c r="T4" s="391"/>
      <c r="U4" s="391"/>
      <c r="V4" s="392"/>
      <c r="W4" s="49"/>
      <c r="X4" s="49"/>
      <c r="Y4" s="88" t="s">
        <v>55</v>
      </c>
      <c r="Z4" s="93">
        <f>J4</f>
        <v>100</v>
      </c>
      <c r="AA4" s="18"/>
      <c r="AB4" s="94" t="s">
        <v>53</v>
      </c>
      <c r="AC4" s="95" t="str">
        <f>L4</f>
        <v>1 Ea. </v>
      </c>
      <c r="AD4" s="75"/>
      <c r="AE4" s="3"/>
      <c r="AF4" s="13"/>
      <c r="AG4" s="13"/>
      <c r="AH4" s="13"/>
      <c r="AI4" s="3"/>
      <c r="AJ4" s="3"/>
    </row>
    <row r="5" spans="1:36" ht="14.25" customHeight="1">
      <c r="A5" s="87"/>
      <c r="B5" s="202"/>
      <c r="C5" s="370"/>
      <c r="D5" s="371"/>
      <c r="E5" s="371"/>
      <c r="F5" s="371"/>
      <c r="G5" s="371"/>
      <c r="H5" s="371"/>
      <c r="I5" s="79"/>
      <c r="J5" s="2"/>
      <c r="K5" s="4"/>
      <c r="L5" s="76"/>
      <c r="M5" s="77"/>
      <c r="N5" s="78"/>
      <c r="O5" s="78"/>
      <c r="P5" s="4"/>
      <c r="Q5" s="4"/>
      <c r="R5" s="372">
        <f>D5</f>
        <v>0</v>
      </c>
      <c r="S5" s="373"/>
      <c r="T5" s="373"/>
      <c r="U5" s="373"/>
      <c r="V5" s="373"/>
      <c r="W5" s="373"/>
      <c r="X5" s="373"/>
      <c r="Y5" s="4"/>
      <c r="Z5" s="18">
        <f>J5</f>
        <v>0</v>
      </c>
      <c r="AA5" s="18"/>
      <c r="AB5" s="74"/>
      <c r="AC5" s="76"/>
      <c r="AD5" s="75"/>
      <c r="AE5" s="3"/>
      <c r="AF5" s="13"/>
      <c r="AG5" s="13"/>
      <c r="AH5" s="13"/>
      <c r="AI5" s="3"/>
      <c r="AJ5" s="3"/>
    </row>
    <row r="6" spans="1:36" ht="8.25" customHeight="1" thickBot="1">
      <c r="A6" s="87"/>
      <c r="C6" s="272"/>
      <c r="D6" s="272"/>
      <c r="E6" s="272"/>
      <c r="F6" s="272"/>
      <c r="G6" s="272"/>
      <c r="H6" s="272"/>
      <c r="I6" s="80"/>
      <c r="J6" s="80"/>
      <c r="P6" s="7"/>
      <c r="Q6" s="7"/>
      <c r="R6" s="374"/>
      <c r="S6" s="374"/>
      <c r="T6" s="374"/>
      <c r="U6" s="374"/>
      <c r="V6" s="374"/>
      <c r="W6" s="374"/>
      <c r="X6" s="374"/>
      <c r="Y6" s="2"/>
      <c r="Z6" s="3"/>
      <c r="AA6" s="3"/>
      <c r="AB6" s="3"/>
      <c r="AC6" s="3"/>
      <c r="AD6" s="3"/>
      <c r="AE6" s="3"/>
      <c r="AF6" s="5"/>
      <c r="AG6" s="5"/>
      <c r="AH6" s="5"/>
      <c r="AI6" s="3"/>
      <c r="AJ6" s="3"/>
    </row>
    <row r="7" spans="1:34" ht="50.25" customHeight="1" thickBot="1">
      <c r="A7" s="96"/>
      <c r="B7" s="375" t="s">
        <v>1</v>
      </c>
      <c r="C7" s="376"/>
      <c r="D7" s="376"/>
      <c r="E7" s="377"/>
      <c r="F7" s="378" t="s">
        <v>54</v>
      </c>
      <c r="G7" s="379"/>
      <c r="H7" s="378" t="s">
        <v>32</v>
      </c>
      <c r="I7" s="380"/>
      <c r="J7" s="380"/>
      <c r="K7" s="380"/>
      <c r="L7" s="380"/>
      <c r="M7" s="380"/>
      <c r="N7" s="379"/>
      <c r="O7" s="204"/>
      <c r="P7" s="381" t="s">
        <v>1</v>
      </c>
      <c r="Q7" s="382"/>
      <c r="R7" s="382"/>
      <c r="S7" s="382"/>
      <c r="T7" s="203" t="s">
        <v>31</v>
      </c>
      <c r="U7" s="205" t="s">
        <v>2</v>
      </c>
      <c r="V7" s="203" t="s">
        <v>51</v>
      </c>
      <c r="W7" s="203" t="s">
        <v>30</v>
      </c>
      <c r="X7" s="203" t="s">
        <v>49</v>
      </c>
      <c r="Y7" s="203" t="s">
        <v>58</v>
      </c>
      <c r="Z7" s="362" t="s">
        <v>79</v>
      </c>
      <c r="AA7" s="362"/>
      <c r="AB7" s="203" t="s">
        <v>50</v>
      </c>
      <c r="AC7" s="203" t="s">
        <v>13</v>
      </c>
      <c r="AD7" s="203" t="s">
        <v>80</v>
      </c>
      <c r="AE7" s="97" t="s">
        <v>81</v>
      </c>
      <c r="AF7" s="2"/>
      <c r="AG7" s="2"/>
      <c r="AH7" s="2"/>
    </row>
    <row r="8" spans="1:34" ht="18.75" customHeight="1">
      <c r="A8" s="87"/>
      <c r="B8" s="363" t="s">
        <v>82</v>
      </c>
      <c r="C8" s="364"/>
      <c r="D8" s="364"/>
      <c r="E8" s="365"/>
      <c r="F8" s="366" t="s">
        <v>83</v>
      </c>
      <c r="G8" s="367"/>
      <c r="H8" s="98"/>
      <c r="I8" s="368" t="s">
        <v>84</v>
      </c>
      <c r="J8" s="368"/>
      <c r="K8" s="368"/>
      <c r="L8" s="368"/>
      <c r="M8" s="368"/>
      <c r="N8" s="369"/>
      <c r="O8" s="99"/>
      <c r="P8" s="349" t="str">
        <f aca="true" t="shared" si="0" ref="P8:P16">B8</f>
        <v>Fresh Mozzarella, Sliced 1 oz. ea.(2 ea.)</v>
      </c>
      <c r="Q8" s="350"/>
      <c r="R8" s="350"/>
      <c r="S8" s="350"/>
      <c r="T8" s="100">
        <v>2</v>
      </c>
      <c r="U8" s="101" t="s">
        <v>85</v>
      </c>
      <c r="V8" s="102">
        <f>T8*Z4</f>
        <v>200</v>
      </c>
      <c r="W8" s="103">
        <f>(Z4*T8)/AC8</f>
        <v>200</v>
      </c>
      <c r="X8" s="104" t="s">
        <v>61</v>
      </c>
      <c r="Y8" s="105">
        <v>3.82</v>
      </c>
      <c r="Z8" s="106">
        <f>W8/16</f>
        <v>12.5</v>
      </c>
      <c r="AA8" s="106" t="s">
        <v>61</v>
      </c>
      <c r="AB8" s="107">
        <f>Y8*Z8</f>
        <v>47.75</v>
      </c>
      <c r="AC8" s="108">
        <v>1</v>
      </c>
      <c r="AD8" s="109">
        <f>AB8/Z4</f>
        <v>0.4775</v>
      </c>
      <c r="AE8" s="110">
        <f>Z4*AD8</f>
        <v>47.75</v>
      </c>
      <c r="AF8" s="12"/>
      <c r="AG8" s="12"/>
      <c r="AH8" s="12"/>
    </row>
    <row r="9" spans="1:34" ht="18.75" customHeight="1">
      <c r="A9" s="87"/>
      <c r="B9" s="351" t="s">
        <v>86</v>
      </c>
      <c r="C9" s="352"/>
      <c r="D9" s="352"/>
      <c r="E9" s="353"/>
      <c r="F9" s="356" t="s">
        <v>87</v>
      </c>
      <c r="G9" s="355"/>
      <c r="H9" s="98">
        <v>1</v>
      </c>
      <c r="I9" s="352" t="s">
        <v>88</v>
      </c>
      <c r="J9" s="352"/>
      <c r="K9" s="352"/>
      <c r="L9" s="352"/>
      <c r="M9" s="352"/>
      <c r="N9" s="355"/>
      <c r="O9" s="111"/>
      <c r="P9" s="349" t="str">
        <f t="shared" si="0"/>
        <v>Tomato Roma, Sliced 1/4 in.(3 ea.)</v>
      </c>
      <c r="Q9" s="350"/>
      <c r="R9" s="350"/>
      <c r="S9" s="350"/>
      <c r="T9" s="112">
        <v>1</v>
      </c>
      <c r="U9" s="101" t="s">
        <v>85</v>
      </c>
      <c r="V9" s="106">
        <f>Z4*T9</f>
        <v>100</v>
      </c>
      <c r="W9" s="113">
        <f>(Z4*T9)/AC9</f>
        <v>109.89010989010988</v>
      </c>
      <c r="X9" s="104" t="s">
        <v>61</v>
      </c>
      <c r="Y9" s="105">
        <v>0.75</v>
      </c>
      <c r="Z9" s="106">
        <f>W9/16</f>
        <v>6.868131868131868</v>
      </c>
      <c r="AA9" s="106" t="s">
        <v>61</v>
      </c>
      <c r="AB9" s="107">
        <f aca="true" t="shared" si="1" ref="AB9:AB16">Y9*Z9</f>
        <v>5.151098901098901</v>
      </c>
      <c r="AC9" s="114">
        <v>0.91</v>
      </c>
      <c r="AD9" s="109">
        <f>AB9/Z4</f>
        <v>0.05151098901098901</v>
      </c>
      <c r="AE9" s="110">
        <f>Z4*AD9</f>
        <v>5.151098901098901</v>
      </c>
      <c r="AF9" s="12"/>
      <c r="AG9" s="12"/>
      <c r="AH9" s="12"/>
    </row>
    <row r="10" spans="1:34" ht="18.75" customHeight="1">
      <c r="A10" s="87"/>
      <c r="B10" s="351" t="s">
        <v>89</v>
      </c>
      <c r="C10" s="352"/>
      <c r="D10" s="352"/>
      <c r="E10" s="353"/>
      <c r="F10" s="356" t="s">
        <v>90</v>
      </c>
      <c r="G10" s="355"/>
      <c r="H10" s="98"/>
      <c r="I10" s="352"/>
      <c r="J10" s="352"/>
      <c r="K10" s="352"/>
      <c r="L10" s="352"/>
      <c r="M10" s="352"/>
      <c r="N10" s="353"/>
      <c r="O10" s="196"/>
      <c r="P10" s="349" t="str">
        <f>B10</f>
        <v>Basil, Fresh, chopped</v>
      </c>
      <c r="Q10" s="350"/>
      <c r="R10" s="350"/>
      <c r="S10" s="350"/>
      <c r="T10" s="112">
        <v>0.02</v>
      </c>
      <c r="U10" s="101" t="s">
        <v>91</v>
      </c>
      <c r="V10" s="102">
        <f>Z4*T10</f>
        <v>2</v>
      </c>
      <c r="W10" s="113">
        <f>(Z4*T10)/AC10</f>
        <v>2</v>
      </c>
      <c r="X10" s="104" t="s">
        <v>61</v>
      </c>
      <c r="Y10" s="105">
        <v>7.31</v>
      </c>
      <c r="Z10" s="106">
        <f>W10/2</f>
        <v>1</v>
      </c>
      <c r="AA10" s="106" t="s">
        <v>61</v>
      </c>
      <c r="AB10" s="107">
        <f t="shared" si="1"/>
        <v>7.31</v>
      </c>
      <c r="AC10" s="114">
        <v>1</v>
      </c>
      <c r="AD10" s="109">
        <f>AB10/Z4</f>
        <v>0.0731</v>
      </c>
      <c r="AE10" s="110">
        <f>Z4*AD10</f>
        <v>7.31</v>
      </c>
      <c r="AF10" s="12"/>
      <c r="AG10" s="12"/>
      <c r="AH10" s="12"/>
    </row>
    <row r="11" spans="1:34" ht="18.75" customHeight="1">
      <c r="A11" s="87"/>
      <c r="B11" s="351" t="s">
        <v>92</v>
      </c>
      <c r="C11" s="352"/>
      <c r="D11" s="352"/>
      <c r="E11" s="353"/>
      <c r="F11" s="356" t="s">
        <v>93</v>
      </c>
      <c r="G11" s="355"/>
      <c r="H11" s="98"/>
      <c r="I11" s="360" t="s">
        <v>94</v>
      </c>
      <c r="J11" s="360"/>
      <c r="K11" s="360"/>
      <c r="L11" s="360"/>
      <c r="M11" s="360"/>
      <c r="N11" s="361"/>
      <c r="O11" s="198"/>
      <c r="P11" s="349" t="str">
        <f t="shared" si="0"/>
        <v>Olive Oil(1.5 oz. ea)</v>
      </c>
      <c r="Q11" s="350"/>
      <c r="R11" s="350"/>
      <c r="S11" s="350"/>
      <c r="T11" s="112">
        <v>1.5</v>
      </c>
      <c r="U11" s="101" t="s">
        <v>85</v>
      </c>
      <c r="V11" s="102">
        <f>Z4*T11</f>
        <v>150</v>
      </c>
      <c r="W11" s="113">
        <f>(Z4*T11)/AC11</f>
        <v>150</v>
      </c>
      <c r="X11" s="104" t="s">
        <v>95</v>
      </c>
      <c r="Y11" s="105">
        <v>17.12</v>
      </c>
      <c r="Z11" s="106">
        <f>W11/128</f>
        <v>1.171875</v>
      </c>
      <c r="AA11" s="106" t="s">
        <v>95</v>
      </c>
      <c r="AB11" s="107">
        <f t="shared" si="1"/>
        <v>20.0625</v>
      </c>
      <c r="AC11" s="114">
        <v>1</v>
      </c>
      <c r="AD11" s="109">
        <f>AB11/Z4</f>
        <v>0.200625</v>
      </c>
      <c r="AE11" s="110">
        <f>Z4*AD11</f>
        <v>20.0625</v>
      </c>
      <c r="AF11" s="12"/>
      <c r="AG11" s="12"/>
      <c r="AH11" s="12"/>
    </row>
    <row r="12" spans="1:34" ht="18.75" customHeight="1">
      <c r="A12" s="87"/>
      <c r="B12" s="351" t="s">
        <v>96</v>
      </c>
      <c r="C12" s="352"/>
      <c r="D12" s="352"/>
      <c r="E12" s="353"/>
      <c r="F12" s="356" t="s">
        <v>97</v>
      </c>
      <c r="G12" s="355"/>
      <c r="H12" s="98">
        <v>1</v>
      </c>
      <c r="I12" s="352" t="s">
        <v>98</v>
      </c>
      <c r="J12" s="352"/>
      <c r="K12" s="352"/>
      <c r="L12" s="352"/>
      <c r="M12" s="352"/>
      <c r="N12" s="353"/>
      <c r="O12" s="196"/>
      <c r="P12" s="349" t="str">
        <f>B12</f>
        <v>Garlic, Roasted</v>
      </c>
      <c r="Q12" s="350"/>
      <c r="R12" s="350"/>
      <c r="S12" s="350"/>
      <c r="T12" s="115">
        <v>0.005</v>
      </c>
      <c r="U12" s="101" t="s">
        <v>91</v>
      </c>
      <c r="V12" s="102">
        <f>Z4*T12</f>
        <v>0.5</v>
      </c>
      <c r="W12" s="113">
        <f>(Z4*T12)/AC12</f>
        <v>0.5</v>
      </c>
      <c r="X12" s="104" t="s">
        <v>99</v>
      </c>
      <c r="Y12" s="105">
        <v>0.5</v>
      </c>
      <c r="Z12" s="106">
        <f>W12*8</f>
        <v>4</v>
      </c>
      <c r="AA12" s="106" t="s">
        <v>99</v>
      </c>
      <c r="AB12" s="107">
        <f t="shared" si="1"/>
        <v>2</v>
      </c>
      <c r="AC12" s="114">
        <v>1</v>
      </c>
      <c r="AD12" s="109">
        <f>AB12/Z4</f>
        <v>0.02</v>
      </c>
      <c r="AE12" s="110">
        <f>Z4*AD12</f>
        <v>2</v>
      </c>
      <c r="AF12" s="12"/>
      <c r="AG12" s="12"/>
      <c r="AH12" s="12"/>
    </row>
    <row r="13" spans="1:34" ht="18.75" customHeight="1">
      <c r="A13" s="87"/>
      <c r="B13" s="351" t="s">
        <v>100</v>
      </c>
      <c r="C13" s="352"/>
      <c r="D13" s="352"/>
      <c r="E13" s="353"/>
      <c r="F13" s="356" t="s">
        <v>101</v>
      </c>
      <c r="G13" s="355"/>
      <c r="H13" s="98">
        <v>2</v>
      </c>
      <c r="I13" s="352" t="s">
        <v>102</v>
      </c>
      <c r="J13" s="352"/>
      <c r="K13" s="352"/>
      <c r="L13" s="352"/>
      <c r="M13" s="352"/>
      <c r="N13" s="353"/>
      <c r="O13" s="196"/>
      <c r="P13" s="358" t="str">
        <f t="shared" si="0"/>
        <v>Pepper</v>
      </c>
      <c r="Q13" s="359"/>
      <c r="R13" s="359"/>
      <c r="S13" s="359"/>
      <c r="T13" s="112">
        <v>0.03</v>
      </c>
      <c r="U13" s="101" t="s">
        <v>103</v>
      </c>
      <c r="V13" s="102">
        <f>Z4*T13</f>
        <v>3</v>
      </c>
      <c r="W13" s="113">
        <f>(Z4*T13)/AC13</f>
        <v>3</v>
      </c>
      <c r="X13" s="104" t="s">
        <v>104</v>
      </c>
      <c r="Y13" s="105">
        <v>3.62</v>
      </c>
      <c r="Z13" s="106">
        <f>W13/16</f>
        <v>0.1875</v>
      </c>
      <c r="AA13" s="106" t="s">
        <v>105</v>
      </c>
      <c r="AB13" s="107">
        <f t="shared" si="1"/>
        <v>0.67875</v>
      </c>
      <c r="AC13" s="114">
        <v>1</v>
      </c>
      <c r="AD13" s="109">
        <f>AB13/Z4</f>
        <v>0.006787499999999999</v>
      </c>
      <c r="AE13" s="110">
        <f>Z4*AD13</f>
        <v>0.67875</v>
      </c>
      <c r="AF13" s="12"/>
      <c r="AG13" s="12"/>
      <c r="AH13" s="12"/>
    </row>
    <row r="14" spans="1:34" ht="18.75" customHeight="1">
      <c r="A14" s="87"/>
      <c r="B14" s="351" t="s">
        <v>106</v>
      </c>
      <c r="C14" s="352"/>
      <c r="D14" s="352"/>
      <c r="E14" s="353"/>
      <c r="F14" s="356" t="s">
        <v>107</v>
      </c>
      <c r="G14" s="355"/>
      <c r="H14" s="98"/>
      <c r="I14" s="352"/>
      <c r="J14" s="352"/>
      <c r="K14" s="352"/>
      <c r="L14" s="352"/>
      <c r="M14" s="352"/>
      <c r="N14" s="353"/>
      <c r="O14" s="196"/>
      <c r="P14" s="351" t="str">
        <f>B14</f>
        <v>Salt</v>
      </c>
      <c r="Q14" s="357"/>
      <c r="R14" s="357"/>
      <c r="S14" s="357"/>
      <c r="T14" s="112">
        <v>0.05</v>
      </c>
      <c r="U14" s="101" t="s">
        <v>103</v>
      </c>
      <c r="V14" s="102">
        <f>Z4*T14</f>
        <v>5</v>
      </c>
      <c r="W14" s="113">
        <f>(Z4*T14)/AC14</f>
        <v>5</v>
      </c>
      <c r="X14" s="104" t="s">
        <v>108</v>
      </c>
      <c r="Y14" s="105">
        <v>1.89</v>
      </c>
      <c r="Z14" s="106">
        <f>W14/96</f>
        <v>0.052083333333333336</v>
      </c>
      <c r="AA14" s="106" t="s">
        <v>109</v>
      </c>
      <c r="AB14" s="107">
        <f t="shared" si="1"/>
        <v>0.0984375</v>
      </c>
      <c r="AC14" s="114">
        <v>1</v>
      </c>
      <c r="AD14" s="116">
        <f>AB14/Z4</f>
        <v>0.000984375</v>
      </c>
      <c r="AE14" s="110">
        <f>Z4*AD14</f>
        <v>0.0984375</v>
      </c>
      <c r="AF14" s="12"/>
      <c r="AG14" s="12"/>
      <c r="AH14" s="12"/>
    </row>
    <row r="15" spans="1:34" ht="18.75" customHeight="1">
      <c r="A15" s="87"/>
      <c r="B15" s="351" t="s">
        <v>110</v>
      </c>
      <c r="C15" s="352"/>
      <c r="D15" s="352"/>
      <c r="E15" s="353"/>
      <c r="F15" s="354" t="s">
        <v>111</v>
      </c>
      <c r="G15" s="355"/>
      <c r="H15" s="98"/>
      <c r="I15" s="352"/>
      <c r="J15" s="352"/>
      <c r="K15" s="352"/>
      <c r="L15" s="352"/>
      <c r="M15" s="352"/>
      <c r="N15" s="355"/>
      <c r="O15" s="111"/>
      <c r="P15" s="349" t="str">
        <f t="shared" si="0"/>
        <v>Balsamic Glaze (0.75 oz. ea.)</v>
      </c>
      <c r="Q15" s="350"/>
      <c r="R15" s="350"/>
      <c r="S15" s="350"/>
      <c r="T15" s="112">
        <v>0.75</v>
      </c>
      <c r="U15" s="101" t="s">
        <v>85</v>
      </c>
      <c r="V15" s="102">
        <f>Z4*T15</f>
        <v>75</v>
      </c>
      <c r="W15" s="113">
        <f>(Z4*T15)/AC15</f>
        <v>75</v>
      </c>
      <c r="X15" s="104" t="s">
        <v>112</v>
      </c>
      <c r="Y15" s="105">
        <v>4.56</v>
      </c>
      <c r="Z15" s="117">
        <f>W15/1</f>
        <v>75</v>
      </c>
      <c r="AA15" s="117" t="s">
        <v>113</v>
      </c>
      <c r="AB15" s="107">
        <f>(Y15/12.9)*Z15</f>
        <v>26.511627906976738</v>
      </c>
      <c r="AC15" s="114">
        <v>1</v>
      </c>
      <c r="AD15" s="109">
        <f>AB15/Z4</f>
        <v>0.26511627906976737</v>
      </c>
      <c r="AE15" s="110">
        <f>Z4*AD15</f>
        <v>26.511627906976738</v>
      </c>
      <c r="AF15" s="12"/>
      <c r="AG15" s="12"/>
      <c r="AH15" s="12"/>
    </row>
    <row r="16" spans="1:34" ht="18.75" customHeight="1">
      <c r="A16" s="87"/>
      <c r="B16" s="351" t="s">
        <v>114</v>
      </c>
      <c r="C16" s="352"/>
      <c r="D16" s="352"/>
      <c r="E16" s="353"/>
      <c r="F16" s="354" t="s">
        <v>115</v>
      </c>
      <c r="G16" s="355"/>
      <c r="H16" s="98"/>
      <c r="I16" s="352"/>
      <c r="J16" s="352"/>
      <c r="K16" s="352"/>
      <c r="L16" s="352"/>
      <c r="M16" s="352"/>
      <c r="N16" s="355"/>
      <c r="O16" s="111"/>
      <c r="P16" s="349" t="str">
        <f t="shared" si="0"/>
        <v>Micro Greens(1/4 oz. ea.)</v>
      </c>
      <c r="Q16" s="350"/>
      <c r="R16" s="350"/>
      <c r="S16" s="350"/>
      <c r="T16" s="112">
        <v>0.08</v>
      </c>
      <c r="U16" s="101" t="s">
        <v>85</v>
      </c>
      <c r="V16" s="102">
        <f>Z4*T16</f>
        <v>8</v>
      </c>
      <c r="W16" s="113">
        <f>(Z4*T16)/AC16</f>
        <v>8</v>
      </c>
      <c r="X16" s="104" t="s">
        <v>116</v>
      </c>
      <c r="Y16" s="105">
        <v>17.58</v>
      </c>
      <c r="Z16" s="106">
        <f>W16/8</f>
        <v>1</v>
      </c>
      <c r="AA16" s="106" t="s">
        <v>109</v>
      </c>
      <c r="AB16" s="107">
        <f t="shared" si="1"/>
        <v>17.58</v>
      </c>
      <c r="AC16" s="114">
        <v>1</v>
      </c>
      <c r="AD16" s="109">
        <f>AB16/Z4</f>
        <v>0.17579999999999998</v>
      </c>
      <c r="AE16" s="110">
        <f>Z4*AD16</f>
        <v>17.58</v>
      </c>
      <c r="AF16" s="12"/>
      <c r="AG16" s="12"/>
      <c r="AH16" s="12"/>
    </row>
    <row r="17" spans="1:34" ht="18.75" customHeight="1">
      <c r="A17" s="87"/>
      <c r="B17" s="351"/>
      <c r="C17" s="352"/>
      <c r="D17" s="352"/>
      <c r="E17" s="353"/>
      <c r="F17" s="354"/>
      <c r="G17" s="355"/>
      <c r="H17" s="98"/>
      <c r="I17" s="352"/>
      <c r="J17" s="352"/>
      <c r="K17" s="352"/>
      <c r="L17" s="352"/>
      <c r="M17" s="352"/>
      <c r="N17" s="355"/>
      <c r="O17" s="111"/>
      <c r="P17" s="349"/>
      <c r="Q17" s="350"/>
      <c r="R17" s="350"/>
      <c r="S17" s="350"/>
      <c r="T17" s="112"/>
      <c r="U17" s="101"/>
      <c r="V17" s="102"/>
      <c r="W17" s="118"/>
      <c r="X17" s="104"/>
      <c r="Y17" s="105"/>
      <c r="Z17" s="102"/>
      <c r="AA17" s="102"/>
      <c r="AB17" s="107"/>
      <c r="AC17" s="114"/>
      <c r="AD17" s="109"/>
      <c r="AE17" s="119"/>
      <c r="AF17" s="12"/>
      <c r="AG17" s="12"/>
      <c r="AH17" s="12"/>
    </row>
    <row r="18" spans="1:34" ht="18.75" customHeight="1">
      <c r="A18" s="87"/>
      <c r="B18" s="351"/>
      <c r="C18" s="352"/>
      <c r="D18" s="352"/>
      <c r="E18" s="353"/>
      <c r="F18" s="354"/>
      <c r="G18" s="355"/>
      <c r="H18" s="98"/>
      <c r="I18" s="352"/>
      <c r="J18" s="352"/>
      <c r="K18" s="352"/>
      <c r="L18" s="352"/>
      <c r="M18" s="352"/>
      <c r="N18" s="355"/>
      <c r="O18" s="111"/>
      <c r="P18" s="349"/>
      <c r="Q18" s="350"/>
      <c r="R18" s="350"/>
      <c r="S18" s="350"/>
      <c r="T18" s="120"/>
      <c r="U18" s="101"/>
      <c r="V18" s="102"/>
      <c r="W18" s="113"/>
      <c r="X18" s="104"/>
      <c r="Y18" s="105"/>
      <c r="Z18" s="102"/>
      <c r="AA18" s="102"/>
      <c r="AB18" s="107"/>
      <c r="AC18" s="114"/>
      <c r="AD18" s="109"/>
      <c r="AE18" s="119"/>
      <c r="AF18" s="12"/>
      <c r="AG18" s="12"/>
      <c r="AH18" s="12"/>
    </row>
    <row r="19" spans="1:34" ht="18.75" customHeight="1">
      <c r="A19" s="87"/>
      <c r="B19" s="346"/>
      <c r="C19" s="347"/>
      <c r="D19" s="347"/>
      <c r="E19" s="348"/>
      <c r="F19" s="337"/>
      <c r="G19" s="338"/>
      <c r="H19" s="68"/>
      <c r="I19" s="347"/>
      <c r="J19" s="347"/>
      <c r="K19" s="347"/>
      <c r="L19" s="347"/>
      <c r="M19" s="347"/>
      <c r="N19" s="338"/>
      <c r="O19" s="121"/>
      <c r="P19" s="349" t="s">
        <v>117</v>
      </c>
      <c r="Q19" s="350"/>
      <c r="R19" s="350"/>
      <c r="S19" s="350"/>
      <c r="T19" s="120"/>
      <c r="U19" s="101"/>
      <c r="V19" s="102"/>
      <c r="W19" s="113"/>
      <c r="X19" s="104"/>
      <c r="Y19" s="105"/>
      <c r="Z19" s="102"/>
      <c r="AA19" s="102"/>
      <c r="AB19" s="107"/>
      <c r="AC19" s="114"/>
      <c r="AD19" s="109"/>
      <c r="AE19" s="119"/>
      <c r="AF19" s="12"/>
      <c r="AG19" s="12"/>
      <c r="AH19" s="12"/>
    </row>
    <row r="20" spans="1:34" ht="18.75" customHeight="1">
      <c r="A20" s="87"/>
      <c r="B20" s="346"/>
      <c r="C20" s="347"/>
      <c r="D20" s="347"/>
      <c r="E20" s="348"/>
      <c r="F20" s="337"/>
      <c r="G20" s="338"/>
      <c r="H20" s="68"/>
      <c r="I20" s="347"/>
      <c r="J20" s="347"/>
      <c r="K20" s="347"/>
      <c r="L20" s="347"/>
      <c r="M20" s="347"/>
      <c r="N20" s="338"/>
      <c r="O20" s="121"/>
      <c r="P20" s="349" t="s">
        <v>118</v>
      </c>
      <c r="Q20" s="350"/>
      <c r="R20" s="350"/>
      <c r="S20" s="350"/>
      <c r="T20" s="120"/>
      <c r="U20" s="101"/>
      <c r="V20" s="102"/>
      <c r="W20" s="118"/>
      <c r="X20" s="104"/>
      <c r="Y20" s="105"/>
      <c r="Z20" s="102"/>
      <c r="AA20" s="102"/>
      <c r="AB20" s="107"/>
      <c r="AC20" s="114"/>
      <c r="AD20" s="109"/>
      <c r="AE20" s="119"/>
      <c r="AF20" s="12"/>
      <c r="AG20" s="12"/>
      <c r="AH20" s="12"/>
    </row>
    <row r="21" spans="1:34" ht="18.75" customHeight="1">
      <c r="A21" s="87"/>
      <c r="B21" s="346"/>
      <c r="C21" s="347"/>
      <c r="D21" s="347"/>
      <c r="E21" s="348"/>
      <c r="F21" s="337"/>
      <c r="G21" s="338"/>
      <c r="H21" s="68"/>
      <c r="I21" s="347"/>
      <c r="J21" s="347"/>
      <c r="K21" s="347"/>
      <c r="L21" s="347"/>
      <c r="M21" s="347"/>
      <c r="N21" s="338"/>
      <c r="O21" s="121"/>
      <c r="P21" s="349" t="s">
        <v>119</v>
      </c>
      <c r="Q21" s="350"/>
      <c r="R21" s="350"/>
      <c r="S21" s="350"/>
      <c r="T21" s="120"/>
      <c r="U21" s="101"/>
      <c r="V21" s="102"/>
      <c r="W21" s="118"/>
      <c r="X21" s="104"/>
      <c r="Y21" s="105"/>
      <c r="Z21" s="102"/>
      <c r="AA21" s="102"/>
      <c r="AB21" s="107"/>
      <c r="AC21" s="114"/>
      <c r="AD21" s="109"/>
      <c r="AE21" s="119"/>
      <c r="AF21" s="12"/>
      <c r="AG21" s="12"/>
      <c r="AH21" s="12"/>
    </row>
    <row r="22" spans="1:34" ht="18.75" customHeight="1">
      <c r="A22" s="87"/>
      <c r="B22" s="346"/>
      <c r="C22" s="347"/>
      <c r="D22" s="347"/>
      <c r="E22" s="348"/>
      <c r="F22" s="337"/>
      <c r="G22" s="338"/>
      <c r="H22" s="68"/>
      <c r="I22" s="347"/>
      <c r="J22" s="347"/>
      <c r="K22" s="347"/>
      <c r="L22" s="347"/>
      <c r="M22" s="347"/>
      <c r="N22" s="338"/>
      <c r="O22" s="121"/>
      <c r="P22" s="349" t="s">
        <v>120</v>
      </c>
      <c r="Q22" s="350"/>
      <c r="R22" s="350"/>
      <c r="S22" s="350"/>
      <c r="T22" s="120"/>
      <c r="U22" s="101"/>
      <c r="V22" s="102"/>
      <c r="W22" s="118"/>
      <c r="X22" s="104"/>
      <c r="Y22" s="105"/>
      <c r="Z22" s="102"/>
      <c r="AA22" s="102"/>
      <c r="AB22" s="107"/>
      <c r="AC22" s="114"/>
      <c r="AD22" s="109"/>
      <c r="AE22" s="119"/>
      <c r="AF22" s="12"/>
      <c r="AG22" s="12"/>
      <c r="AH22" s="12"/>
    </row>
    <row r="23" spans="1:34" ht="9" customHeight="1">
      <c r="A23" s="87"/>
      <c r="B23" s="346"/>
      <c r="C23" s="347"/>
      <c r="D23" s="347"/>
      <c r="E23" s="348"/>
      <c r="F23" s="337"/>
      <c r="G23" s="338"/>
      <c r="H23" s="68"/>
      <c r="I23" s="347"/>
      <c r="J23" s="347"/>
      <c r="K23" s="347"/>
      <c r="L23" s="347"/>
      <c r="M23" s="347"/>
      <c r="N23" s="338"/>
      <c r="O23" s="121"/>
      <c r="P23" s="340"/>
      <c r="Q23" s="341"/>
      <c r="R23" s="341"/>
      <c r="S23" s="341"/>
      <c r="T23" s="40"/>
      <c r="U23" s="41"/>
      <c r="V23" s="71"/>
      <c r="W23" s="70"/>
      <c r="X23" s="69"/>
      <c r="Y23" s="42"/>
      <c r="Z23" s="71"/>
      <c r="AA23" s="71"/>
      <c r="AB23" s="51"/>
      <c r="AC23" s="43"/>
      <c r="AD23" s="52"/>
      <c r="AE23" s="53"/>
      <c r="AF23" s="12"/>
      <c r="AG23" s="12"/>
      <c r="AH23" s="12"/>
    </row>
    <row r="24" spans="1:34" ht="10.5" customHeight="1" thickBot="1">
      <c r="A24" s="87"/>
      <c r="B24" s="334"/>
      <c r="C24" s="335"/>
      <c r="D24" s="335"/>
      <c r="E24" s="336"/>
      <c r="F24" s="337"/>
      <c r="G24" s="338"/>
      <c r="H24" s="39"/>
      <c r="I24" s="335"/>
      <c r="J24" s="335"/>
      <c r="K24" s="335"/>
      <c r="L24" s="335"/>
      <c r="M24" s="335"/>
      <c r="N24" s="339"/>
      <c r="O24" s="121"/>
      <c r="P24" s="340"/>
      <c r="Q24" s="341"/>
      <c r="R24" s="341"/>
      <c r="S24" s="341"/>
      <c r="T24" s="40"/>
      <c r="U24" s="41"/>
      <c r="V24" s="71"/>
      <c r="W24" s="70"/>
      <c r="X24" s="69"/>
      <c r="Y24" s="42"/>
      <c r="Z24" s="71"/>
      <c r="AA24" s="71"/>
      <c r="AB24" s="51"/>
      <c r="AC24" s="43"/>
      <c r="AD24" s="52"/>
      <c r="AE24" s="53"/>
      <c r="AF24" s="12"/>
      <c r="AG24" s="12"/>
      <c r="AH24" s="12"/>
    </row>
    <row r="25" spans="1:34" ht="20.25" customHeight="1" thickBot="1">
      <c r="A25" s="87"/>
      <c r="B25" s="66"/>
      <c r="C25" s="63"/>
      <c r="D25" s="63"/>
      <c r="E25" s="63"/>
      <c r="F25" s="63"/>
      <c r="G25" s="63"/>
      <c r="H25" s="63"/>
      <c r="I25" s="63"/>
      <c r="J25" s="63"/>
      <c r="K25" s="63"/>
      <c r="L25" s="64"/>
      <c r="M25" s="26"/>
      <c r="N25" s="26"/>
      <c r="O25" s="26"/>
      <c r="P25" s="342" t="s">
        <v>47</v>
      </c>
      <c r="Q25" s="343"/>
      <c r="R25" s="343"/>
      <c r="S25" s="344"/>
      <c r="T25" s="345" t="s">
        <v>7</v>
      </c>
      <c r="U25" s="344"/>
      <c r="V25" s="344"/>
      <c r="W25" s="344"/>
      <c r="X25" s="344"/>
      <c r="Y25" s="344"/>
      <c r="Z25" s="344"/>
      <c r="AA25" s="344"/>
      <c r="AB25" s="344"/>
      <c r="AC25" s="344"/>
      <c r="AD25" s="344"/>
      <c r="AE25" s="122">
        <f>ROUNDUP(SUM(AE8:AE24),5)</f>
        <v>127.14242</v>
      </c>
      <c r="AF25" s="12"/>
      <c r="AG25" s="12"/>
      <c r="AH25" s="12"/>
    </row>
    <row r="26" spans="1:34" ht="18" customHeight="1">
      <c r="A26" s="87"/>
      <c r="B26" s="324" t="s">
        <v>45</v>
      </c>
      <c r="C26" s="325"/>
      <c r="D26" s="325"/>
      <c r="E26" s="325"/>
      <c r="F26" s="325"/>
      <c r="G26" s="325"/>
      <c r="H26" s="325"/>
      <c r="I26" s="325"/>
      <c r="J26" s="325"/>
      <c r="K26" s="325"/>
      <c r="L26" s="326"/>
      <c r="M26" s="8"/>
      <c r="N26" s="8"/>
      <c r="O26" s="8"/>
      <c r="P26" s="327"/>
      <c r="Q26" s="328"/>
      <c r="R26" s="328"/>
      <c r="S26" s="328"/>
      <c r="T26" s="123"/>
      <c r="U26" s="123"/>
      <c r="V26" s="123"/>
      <c r="W26" s="123"/>
      <c r="X26" s="123"/>
      <c r="Y26" s="124" t="s">
        <v>9</v>
      </c>
      <c r="Z26" s="124"/>
      <c r="AA26" s="124"/>
      <c r="AB26" s="124"/>
      <c r="AC26" s="124"/>
      <c r="AD26" s="124"/>
      <c r="AE26" s="125">
        <f>ROUND(AE25*10/100,5)</f>
        <v>12.71424</v>
      </c>
      <c r="AF26" s="12"/>
      <c r="AG26" s="12"/>
      <c r="AH26" s="12"/>
    </row>
    <row r="27" spans="1:34" ht="19.5" customHeight="1" thickBot="1">
      <c r="A27" s="87"/>
      <c r="B27" s="329" t="s">
        <v>42</v>
      </c>
      <c r="C27" s="330"/>
      <c r="D27" s="330"/>
      <c r="E27" s="330"/>
      <c r="F27" s="330"/>
      <c r="G27" s="67"/>
      <c r="H27" s="331" t="s">
        <v>46</v>
      </c>
      <c r="I27" s="331"/>
      <c r="J27" s="331" t="s">
        <v>121</v>
      </c>
      <c r="K27" s="330"/>
      <c r="L27" s="332"/>
      <c r="M27" s="67"/>
      <c r="N27" s="67"/>
      <c r="O27" s="67"/>
      <c r="P27" s="126"/>
      <c r="Q27" s="127"/>
      <c r="R27" s="333"/>
      <c r="S27" s="333"/>
      <c r="T27" s="128"/>
      <c r="U27" s="128"/>
      <c r="V27" s="128"/>
      <c r="W27" s="128"/>
      <c r="X27" s="128"/>
      <c r="Y27" s="129" t="s">
        <v>6</v>
      </c>
      <c r="Z27" s="129"/>
      <c r="AA27" s="129"/>
      <c r="AB27" s="129"/>
      <c r="AC27" s="129"/>
      <c r="AD27" s="129"/>
      <c r="AE27" s="130">
        <f>AE25+AE26</f>
        <v>139.85666</v>
      </c>
      <c r="AF27" s="12"/>
      <c r="AG27" s="12"/>
      <c r="AH27" s="12"/>
    </row>
    <row r="28" spans="1:34" ht="7.5" customHeight="1" thickBot="1">
      <c r="A28" s="87"/>
      <c r="P28" s="87"/>
      <c r="Q28" s="87"/>
      <c r="R28" s="87"/>
      <c r="S28" s="87"/>
      <c r="T28" s="319"/>
      <c r="U28" s="319"/>
      <c r="V28" s="199"/>
      <c r="W28" s="199"/>
      <c r="X28" s="199"/>
      <c r="Y28" s="199"/>
      <c r="Z28" s="199"/>
      <c r="AA28" s="199"/>
      <c r="AB28" s="199"/>
      <c r="AC28" s="88"/>
      <c r="AD28" s="88"/>
      <c r="AE28" s="88"/>
      <c r="AF28" s="1"/>
      <c r="AG28" s="1"/>
      <c r="AH28" s="1"/>
    </row>
    <row r="29" spans="1:34" ht="18" customHeight="1">
      <c r="A29" s="87"/>
      <c r="B29" s="197" t="s">
        <v>35</v>
      </c>
      <c r="C29" s="313" t="s">
        <v>36</v>
      </c>
      <c r="D29" s="313"/>
      <c r="E29" s="65" t="s">
        <v>37</v>
      </c>
      <c r="F29" s="65" t="s">
        <v>38</v>
      </c>
      <c r="G29" s="65" t="s">
        <v>39</v>
      </c>
      <c r="H29" s="313" t="s">
        <v>40</v>
      </c>
      <c r="I29" s="313"/>
      <c r="J29" s="313" t="s">
        <v>41</v>
      </c>
      <c r="K29" s="313"/>
      <c r="L29" s="313" t="s">
        <v>52</v>
      </c>
      <c r="M29" s="314"/>
      <c r="N29" s="72"/>
      <c r="O29" s="72"/>
      <c r="P29" s="320" t="s">
        <v>5</v>
      </c>
      <c r="Q29" s="321"/>
      <c r="R29" s="321"/>
      <c r="S29" s="131"/>
      <c r="T29" s="322"/>
      <c r="U29" s="323"/>
      <c r="V29" s="200"/>
      <c r="W29" s="200"/>
      <c r="X29" s="200"/>
      <c r="Y29" s="311" t="s">
        <v>122</v>
      </c>
      <c r="Z29" s="312"/>
      <c r="AA29" s="312"/>
      <c r="AB29" s="312"/>
      <c r="AC29" s="201"/>
      <c r="AD29" s="201"/>
      <c r="AE29" s="132">
        <f>AE27/Z4</f>
        <v>1.3985666</v>
      </c>
      <c r="AF29" s="6"/>
      <c r="AG29" s="6"/>
      <c r="AH29" s="6"/>
    </row>
    <row r="30" spans="1:34" ht="30.75" customHeight="1">
      <c r="A30" s="87"/>
      <c r="B30" s="197"/>
      <c r="C30" s="313"/>
      <c r="D30" s="313"/>
      <c r="E30" s="65"/>
      <c r="F30" s="65"/>
      <c r="G30" s="65"/>
      <c r="H30" s="313"/>
      <c r="I30" s="313"/>
      <c r="J30" s="313"/>
      <c r="K30" s="313"/>
      <c r="L30" s="313"/>
      <c r="M30" s="314"/>
      <c r="N30" s="73"/>
      <c r="O30" s="73"/>
      <c r="P30" s="133" t="s">
        <v>19</v>
      </c>
      <c r="Q30" s="134" t="s">
        <v>20</v>
      </c>
      <c r="R30" s="135" t="s">
        <v>21</v>
      </c>
      <c r="S30" s="136" t="s">
        <v>22</v>
      </c>
      <c r="T30" s="315" t="s">
        <v>8</v>
      </c>
      <c r="U30" s="316"/>
      <c r="V30" s="137"/>
      <c r="W30" s="137"/>
      <c r="X30" s="137"/>
      <c r="Y30" s="317" t="s">
        <v>123</v>
      </c>
      <c r="Z30" s="318"/>
      <c r="AA30" s="138"/>
      <c r="AB30" s="138"/>
      <c r="AC30" s="206" t="s">
        <v>23</v>
      </c>
      <c r="AD30" s="305" t="s">
        <v>124</v>
      </c>
      <c r="AE30" s="306"/>
      <c r="AF30" s="6"/>
      <c r="AG30" s="6"/>
      <c r="AH30" s="6"/>
    </row>
    <row r="31" spans="1:31" ht="19.5" customHeight="1" thickBot="1">
      <c r="A31" s="87"/>
      <c r="P31" s="139">
        <v>1</v>
      </c>
      <c r="Q31" s="140"/>
      <c r="R31" s="141">
        <f>AE27</f>
        <v>139.85666</v>
      </c>
      <c r="S31" s="142">
        <v>0</v>
      </c>
      <c r="T31" s="307">
        <f>R31+S31</f>
        <v>139.85666</v>
      </c>
      <c r="U31" s="308"/>
      <c r="V31" s="143"/>
      <c r="W31" s="144"/>
      <c r="X31" s="144"/>
      <c r="Y31" s="145"/>
      <c r="Z31" s="146">
        <f>(T31/AC31)/Z4</f>
        <v>4.661888666666667</v>
      </c>
      <c r="AA31" s="146"/>
      <c r="AB31" s="146"/>
      <c r="AC31" s="147">
        <v>0.3</v>
      </c>
      <c r="AD31" s="309">
        <f ca="1">NOW()</f>
        <v>41121.30702407407</v>
      </c>
      <c r="AE31" s="310"/>
    </row>
  </sheetData>
  <sheetProtection/>
  <mergeCells count="109">
    <mergeCell ref="A1:N1"/>
    <mergeCell ref="Q1:AC1"/>
    <mergeCell ref="A2:J2"/>
    <mergeCell ref="B3:L3"/>
    <mergeCell ref="P3:AE3"/>
    <mergeCell ref="B4:C4"/>
    <mergeCell ref="D4:H4"/>
    <mergeCell ref="P4:Q4"/>
    <mergeCell ref="R4:V4"/>
    <mergeCell ref="C5:H6"/>
    <mergeCell ref="R5:X6"/>
    <mergeCell ref="B7:E7"/>
    <mergeCell ref="F7:G7"/>
    <mergeCell ref="H7:N7"/>
    <mergeCell ref="P7:S7"/>
    <mergeCell ref="Z7:AA7"/>
    <mergeCell ref="B8:E8"/>
    <mergeCell ref="F8:G8"/>
    <mergeCell ref="I8:N8"/>
    <mergeCell ref="P8:S8"/>
    <mergeCell ref="B9:E9"/>
    <mergeCell ref="F9:G9"/>
    <mergeCell ref="I9:N9"/>
    <mergeCell ref="P9:S9"/>
    <mergeCell ref="B10:E10"/>
    <mergeCell ref="F10:G10"/>
    <mergeCell ref="I10:N10"/>
    <mergeCell ref="P10:S10"/>
    <mergeCell ref="B11:E11"/>
    <mergeCell ref="F11:G11"/>
    <mergeCell ref="I11:N11"/>
    <mergeCell ref="P11:S11"/>
    <mergeCell ref="B12:E12"/>
    <mergeCell ref="F12:G12"/>
    <mergeCell ref="I12:N12"/>
    <mergeCell ref="P12:S12"/>
    <mergeCell ref="B13:E13"/>
    <mergeCell ref="F13:G13"/>
    <mergeCell ref="I13:N13"/>
    <mergeCell ref="P13:S13"/>
    <mergeCell ref="B14:E14"/>
    <mergeCell ref="F14:G14"/>
    <mergeCell ref="I14:N14"/>
    <mergeCell ref="P14:S14"/>
    <mergeCell ref="B15:E15"/>
    <mergeCell ref="F15:G15"/>
    <mergeCell ref="I15:N15"/>
    <mergeCell ref="P15:S15"/>
    <mergeCell ref="B16:E16"/>
    <mergeCell ref="F16:G16"/>
    <mergeCell ref="I16:N16"/>
    <mergeCell ref="P16:S16"/>
    <mergeCell ref="B17:E17"/>
    <mergeCell ref="F17:G17"/>
    <mergeCell ref="I17:N17"/>
    <mergeCell ref="P17:S17"/>
    <mergeCell ref="B18:E18"/>
    <mergeCell ref="F18:G18"/>
    <mergeCell ref="I18:N18"/>
    <mergeCell ref="P18:S18"/>
    <mergeCell ref="B19:E19"/>
    <mergeCell ref="F19:G19"/>
    <mergeCell ref="I19:N19"/>
    <mergeCell ref="P19:S19"/>
    <mergeCell ref="B20:E20"/>
    <mergeCell ref="F20:G20"/>
    <mergeCell ref="I20:N20"/>
    <mergeCell ref="P20:S20"/>
    <mergeCell ref="B21:E21"/>
    <mergeCell ref="F21:G21"/>
    <mergeCell ref="I21:N21"/>
    <mergeCell ref="P21:S21"/>
    <mergeCell ref="B22:E22"/>
    <mergeCell ref="F22:G22"/>
    <mergeCell ref="I22:N22"/>
    <mergeCell ref="P22:S22"/>
    <mergeCell ref="B23:E23"/>
    <mergeCell ref="F23:G23"/>
    <mergeCell ref="I23:N23"/>
    <mergeCell ref="P23:S23"/>
    <mergeCell ref="B24:E24"/>
    <mergeCell ref="F24:G24"/>
    <mergeCell ref="I24:N24"/>
    <mergeCell ref="P24:S24"/>
    <mergeCell ref="P25:S25"/>
    <mergeCell ref="T25:AD25"/>
    <mergeCell ref="B26:L26"/>
    <mergeCell ref="P26:S26"/>
    <mergeCell ref="B27:F27"/>
    <mergeCell ref="H27:I27"/>
    <mergeCell ref="J27:L27"/>
    <mergeCell ref="R27:S27"/>
    <mergeCell ref="T28:U28"/>
    <mergeCell ref="C29:D29"/>
    <mergeCell ref="H29:I29"/>
    <mergeCell ref="J29:K29"/>
    <mergeCell ref="L29:M29"/>
    <mergeCell ref="P29:R29"/>
    <mergeCell ref="T29:U29"/>
    <mergeCell ref="AD30:AE30"/>
    <mergeCell ref="T31:U31"/>
    <mergeCell ref="AD31:AE31"/>
    <mergeCell ref="Y29:AB29"/>
    <mergeCell ref="C30:D30"/>
    <mergeCell ref="H30:I30"/>
    <mergeCell ref="J30:K30"/>
    <mergeCell ref="L30:M30"/>
    <mergeCell ref="T30:U30"/>
    <mergeCell ref="Y30:Z30"/>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H30"/>
  <sheetViews>
    <sheetView zoomScalePageLayoutView="0" workbookViewId="0" topLeftCell="A1">
      <selection activeCell="A1" sqref="A1:K1"/>
    </sheetView>
  </sheetViews>
  <sheetFormatPr defaultColWidth="9.140625" defaultRowHeight="12.75"/>
  <cols>
    <col min="1" max="1" width="9.8515625" style="87" customWidth="1"/>
    <col min="2" max="3" width="9.140625" style="87" customWidth="1"/>
    <col min="4" max="4" width="9.8515625" style="87" customWidth="1"/>
    <col min="5" max="5" width="9.140625" style="87" customWidth="1"/>
    <col min="6" max="6" width="14.421875" style="87" customWidth="1"/>
    <col min="7" max="7" width="4.8515625" style="87" customWidth="1"/>
    <col min="8" max="8" width="8.57421875" style="87" customWidth="1"/>
    <col min="9" max="9" width="9.8515625" style="87" customWidth="1"/>
    <col min="10" max="10" width="8.57421875" style="87" customWidth="1"/>
    <col min="11" max="12" width="13.7109375" style="87" customWidth="1"/>
    <col min="13" max="13" width="33.00390625" style="87" customWidth="1"/>
    <col min="14" max="16" width="9.140625" style="87" customWidth="1"/>
    <col min="17" max="17" width="6.140625" style="87" customWidth="1"/>
    <col min="18" max="18" width="8.57421875" style="87" customWidth="1"/>
    <col min="19" max="19" width="7.7109375" style="87" customWidth="1"/>
    <col min="20" max="20" width="10.421875" style="87" customWidth="1"/>
    <col min="21" max="22" width="8.8515625" style="87" customWidth="1"/>
    <col min="23" max="23" width="9.8515625" style="87" customWidth="1"/>
    <col min="24" max="24" width="12.28125" style="87" customWidth="1"/>
    <col min="25" max="25" width="4.421875" style="87" customWidth="1"/>
    <col min="26" max="26" width="10.28125" style="87" customWidth="1"/>
    <col min="27" max="27" width="8.140625" style="87" customWidth="1"/>
    <col min="28" max="28" width="8.57421875" style="87" customWidth="1"/>
    <col min="29" max="29" width="11.57421875" style="87" customWidth="1"/>
    <col min="30" max="32" width="9.00390625" style="87" customWidth="1"/>
    <col min="33" max="16384" width="9.140625" style="87" customWidth="1"/>
  </cols>
  <sheetData>
    <row r="1" spans="1:34" ht="21">
      <c r="A1" s="424" t="s">
        <v>43</v>
      </c>
      <c r="B1" s="424"/>
      <c r="C1" s="424"/>
      <c r="D1" s="424"/>
      <c r="E1" s="424"/>
      <c r="F1" s="424"/>
      <c r="G1" s="424"/>
      <c r="H1" s="424"/>
      <c r="I1" s="424"/>
      <c r="J1" s="424"/>
      <c r="K1" s="424"/>
      <c r="L1" s="81"/>
      <c r="M1" s="250" t="s">
        <v>629</v>
      </c>
      <c r="N1" s="387" t="s">
        <v>56</v>
      </c>
      <c r="O1" s="388"/>
      <c r="P1" s="388"/>
      <c r="Q1" s="388"/>
      <c r="R1" s="388"/>
      <c r="S1" s="388"/>
      <c r="T1" s="388"/>
      <c r="U1" s="388"/>
      <c r="V1" s="388"/>
      <c r="W1" s="388"/>
      <c r="X1" s="388"/>
      <c r="Y1" s="388"/>
      <c r="Z1" s="388"/>
      <c r="AA1" s="388"/>
      <c r="AB1" s="388"/>
      <c r="AC1" s="388"/>
      <c r="AD1" s="214"/>
      <c r="AE1" s="214"/>
      <c r="AF1" s="214"/>
      <c r="AG1" s="151"/>
      <c r="AH1" s="151"/>
    </row>
    <row r="2" spans="1:34" ht="47.25" customHeight="1" thickBot="1">
      <c r="A2" s="370" t="s">
        <v>44</v>
      </c>
      <c r="B2" s="370"/>
      <c r="C2" s="389" t="s">
        <v>62</v>
      </c>
      <c r="D2" s="389"/>
      <c r="E2" s="389"/>
      <c r="F2" s="389"/>
      <c r="G2" s="389"/>
      <c r="H2" s="88" t="s">
        <v>55</v>
      </c>
      <c r="I2" s="89">
        <v>100</v>
      </c>
      <c r="J2" s="88" t="s">
        <v>48</v>
      </c>
      <c r="K2" s="152">
        <v>1</v>
      </c>
      <c r="L2" s="153" t="s">
        <v>57</v>
      </c>
      <c r="M2" s="91"/>
      <c r="N2" s="390" t="s">
        <v>17</v>
      </c>
      <c r="O2" s="390"/>
      <c r="P2" s="391" t="str">
        <f>C2</f>
        <v>Baked Potatoes </v>
      </c>
      <c r="Q2" s="391"/>
      <c r="R2" s="391"/>
      <c r="S2" s="391"/>
      <c r="T2" s="392"/>
      <c r="U2" s="149"/>
      <c r="V2" s="149"/>
      <c r="W2" s="88" t="s">
        <v>55</v>
      </c>
      <c r="X2" s="93">
        <f>I2</f>
        <v>100</v>
      </c>
      <c r="Y2" s="112"/>
      <c r="Z2" s="94" t="s">
        <v>53</v>
      </c>
      <c r="AA2" s="95">
        <f>K2</f>
        <v>1</v>
      </c>
      <c r="AB2" s="154" t="str">
        <f>L2</f>
        <v>each</v>
      </c>
      <c r="AC2" s="155"/>
      <c r="AD2" s="156"/>
      <c r="AE2" s="156"/>
      <c r="AF2" s="156"/>
      <c r="AG2" s="155"/>
      <c r="AH2" s="155"/>
    </row>
    <row r="3" spans="1:34" ht="19.5" customHeight="1">
      <c r="A3" s="216"/>
      <c r="B3" s="370"/>
      <c r="C3" s="423"/>
      <c r="D3" s="423"/>
      <c r="E3" s="423"/>
      <c r="F3" s="423"/>
      <c r="G3" s="423"/>
      <c r="H3" s="157"/>
      <c r="I3" s="214"/>
      <c r="J3" s="88"/>
      <c r="K3" s="95"/>
      <c r="L3" s="158"/>
      <c r="M3" s="92"/>
      <c r="N3" s="88"/>
      <c r="O3" s="88"/>
      <c r="P3" s="422">
        <f>C3</f>
        <v>0</v>
      </c>
      <c r="Q3" s="423"/>
      <c r="R3" s="423"/>
      <c r="S3" s="423"/>
      <c r="T3" s="423"/>
      <c r="U3" s="423"/>
      <c r="V3" s="423"/>
      <c r="W3" s="88"/>
      <c r="X3" s="112">
        <f>I3</f>
        <v>0</v>
      </c>
      <c r="Y3" s="112"/>
      <c r="Z3" s="94"/>
      <c r="AA3" s="95"/>
      <c r="AB3" s="159"/>
      <c r="AC3" s="155"/>
      <c r="AD3" s="156"/>
      <c r="AE3" s="156"/>
      <c r="AF3" s="156"/>
      <c r="AG3" s="155"/>
      <c r="AH3" s="155"/>
    </row>
    <row r="4" spans="2:34" ht="15" customHeight="1" thickBot="1">
      <c r="B4" s="410"/>
      <c r="C4" s="410"/>
      <c r="D4" s="410"/>
      <c r="E4" s="410"/>
      <c r="F4" s="410"/>
      <c r="G4" s="410"/>
      <c r="H4" s="160"/>
      <c r="I4" s="160"/>
      <c r="N4" s="161"/>
      <c r="O4" s="161"/>
      <c r="P4" s="410"/>
      <c r="Q4" s="410"/>
      <c r="R4" s="410"/>
      <c r="S4" s="410"/>
      <c r="T4" s="410"/>
      <c r="U4" s="410"/>
      <c r="V4" s="410"/>
      <c r="W4" s="214"/>
      <c r="X4" s="155"/>
      <c r="Y4" s="155"/>
      <c r="Z4" s="155"/>
      <c r="AA4" s="155"/>
      <c r="AB4" s="155"/>
      <c r="AC4" s="155"/>
      <c r="AD4" s="162"/>
      <c r="AE4" s="162"/>
      <c r="AF4" s="162"/>
      <c r="AG4" s="155"/>
      <c r="AH4" s="155"/>
    </row>
    <row r="5" spans="1:32" ht="45.75" customHeight="1" thickBot="1">
      <c r="A5" s="381" t="s">
        <v>1</v>
      </c>
      <c r="B5" s="396"/>
      <c r="C5" s="396"/>
      <c r="D5" s="397"/>
      <c r="E5" s="420" t="s">
        <v>54</v>
      </c>
      <c r="F5" s="421"/>
      <c r="G5" s="420" t="s">
        <v>32</v>
      </c>
      <c r="H5" s="427"/>
      <c r="I5" s="427"/>
      <c r="J5" s="427"/>
      <c r="K5" s="427"/>
      <c r="L5" s="427"/>
      <c r="M5" s="421"/>
      <c r="N5" s="425" t="s">
        <v>1</v>
      </c>
      <c r="O5" s="426"/>
      <c r="P5" s="426"/>
      <c r="Q5" s="426"/>
      <c r="R5" s="163" t="s">
        <v>31</v>
      </c>
      <c r="S5" s="223" t="s">
        <v>2</v>
      </c>
      <c r="T5" s="164" t="s">
        <v>51</v>
      </c>
      <c r="U5" s="163" t="s">
        <v>30</v>
      </c>
      <c r="V5" s="163" t="s">
        <v>49</v>
      </c>
      <c r="W5" s="163" t="s">
        <v>58</v>
      </c>
      <c r="X5" s="362" t="s">
        <v>79</v>
      </c>
      <c r="Y5" s="362"/>
      <c r="Z5" s="163" t="s">
        <v>50</v>
      </c>
      <c r="AA5" s="164" t="s">
        <v>13</v>
      </c>
      <c r="AB5" s="164" t="s">
        <v>129</v>
      </c>
      <c r="AC5" s="165" t="s">
        <v>130</v>
      </c>
      <c r="AD5" s="214"/>
      <c r="AE5" s="214"/>
      <c r="AF5" s="214"/>
    </row>
    <row r="6" spans="1:32" ht="18.75" customHeight="1">
      <c r="A6" s="363" t="s">
        <v>63</v>
      </c>
      <c r="B6" s="364"/>
      <c r="C6" s="364"/>
      <c r="D6" s="365"/>
      <c r="E6" s="366" t="s">
        <v>64</v>
      </c>
      <c r="F6" s="367"/>
      <c r="G6" s="98">
        <v>1</v>
      </c>
      <c r="H6" s="364" t="s">
        <v>65</v>
      </c>
      <c r="I6" s="364"/>
      <c r="J6" s="364"/>
      <c r="K6" s="364"/>
      <c r="L6" s="364"/>
      <c r="M6" s="367"/>
      <c r="N6" s="394" t="str">
        <f aca="true" t="shared" si="0" ref="N6:N21">A6</f>
        <v>Potatoes, White, Fresh</v>
      </c>
      <c r="O6" s="395"/>
      <c r="P6" s="395"/>
      <c r="Q6" s="395"/>
      <c r="R6" s="166">
        <v>0.375</v>
      </c>
      <c r="S6" s="167" t="s">
        <v>61</v>
      </c>
      <c r="T6" s="168">
        <f>R6*X2</f>
        <v>37.5</v>
      </c>
      <c r="U6" s="169">
        <f>(X2*R6)/AA6</f>
        <v>37.5</v>
      </c>
      <c r="V6" s="170" t="s">
        <v>61</v>
      </c>
      <c r="W6" s="171">
        <v>0.31</v>
      </c>
      <c r="X6" s="172">
        <f>U6/1</f>
        <v>37.5</v>
      </c>
      <c r="Y6" s="172"/>
      <c r="Z6" s="173">
        <f>W6*X6</f>
        <v>11.625</v>
      </c>
      <c r="AA6" s="174">
        <v>1</v>
      </c>
      <c r="AB6" s="175">
        <f>Z6/X2</f>
        <v>0.11625</v>
      </c>
      <c r="AC6" s="176">
        <f>Z6</f>
        <v>11.625</v>
      </c>
      <c r="AD6" s="177"/>
      <c r="AE6" s="177"/>
      <c r="AF6" s="177"/>
    </row>
    <row r="7" spans="1:32" ht="18.75" customHeight="1">
      <c r="A7" s="351"/>
      <c r="B7" s="352"/>
      <c r="C7" s="352"/>
      <c r="D7" s="353"/>
      <c r="E7" s="356"/>
      <c r="F7" s="355"/>
      <c r="G7" s="98"/>
      <c r="H7" s="352" t="s">
        <v>66</v>
      </c>
      <c r="I7" s="352"/>
      <c r="J7" s="352"/>
      <c r="K7" s="352"/>
      <c r="L7" s="352"/>
      <c r="M7" s="355"/>
      <c r="N7" s="394">
        <f t="shared" si="0"/>
        <v>0</v>
      </c>
      <c r="O7" s="395"/>
      <c r="P7" s="395"/>
      <c r="Q7" s="395"/>
      <c r="R7" s="178"/>
      <c r="S7" s="167"/>
      <c r="T7" s="172">
        <f>X2*R7</f>
        <v>0</v>
      </c>
      <c r="U7" s="169">
        <f>(X2*R7)/AA7</f>
        <v>0</v>
      </c>
      <c r="V7" s="170"/>
      <c r="W7" s="171">
        <v>0</v>
      </c>
      <c r="X7" s="172">
        <f>U7/4</f>
        <v>0</v>
      </c>
      <c r="Y7" s="172"/>
      <c r="Z7" s="173">
        <f>W7*X7</f>
        <v>0</v>
      </c>
      <c r="AA7" s="179">
        <v>1</v>
      </c>
      <c r="AB7" s="175"/>
      <c r="AC7" s="176">
        <f>ROUND(U7*AB7,5)</f>
        <v>0</v>
      </c>
      <c r="AD7" s="177"/>
      <c r="AE7" s="177"/>
      <c r="AF7" s="177"/>
    </row>
    <row r="8" spans="1:32" ht="18.75" customHeight="1">
      <c r="A8" s="351"/>
      <c r="B8" s="352"/>
      <c r="C8" s="352"/>
      <c r="D8" s="353"/>
      <c r="E8" s="354"/>
      <c r="F8" s="355"/>
      <c r="G8" s="98">
        <v>2</v>
      </c>
      <c r="H8" s="352" t="s">
        <v>126</v>
      </c>
      <c r="I8" s="352"/>
      <c r="J8" s="352"/>
      <c r="K8" s="352"/>
      <c r="L8" s="352"/>
      <c r="M8" s="355"/>
      <c r="N8" s="394">
        <f t="shared" si="0"/>
        <v>0</v>
      </c>
      <c r="O8" s="395"/>
      <c r="P8" s="395"/>
      <c r="Q8" s="395"/>
      <c r="R8" s="178"/>
      <c r="S8" s="167"/>
      <c r="T8" s="168"/>
      <c r="U8" s="180"/>
      <c r="V8" s="170"/>
      <c r="W8" s="171"/>
      <c r="X8" s="181"/>
      <c r="Y8" s="181"/>
      <c r="Z8" s="173"/>
      <c r="AA8" s="179"/>
      <c r="AB8" s="175"/>
      <c r="AC8" s="182"/>
      <c r="AD8" s="177"/>
      <c r="AE8" s="177"/>
      <c r="AF8" s="177"/>
    </row>
    <row r="9" spans="1:32" ht="18.75" customHeight="1">
      <c r="A9" s="351"/>
      <c r="B9" s="352"/>
      <c r="C9" s="352"/>
      <c r="D9" s="353"/>
      <c r="E9" s="356"/>
      <c r="F9" s="355"/>
      <c r="G9" s="98"/>
      <c r="H9" s="352" t="s">
        <v>127</v>
      </c>
      <c r="I9" s="352"/>
      <c r="J9" s="352"/>
      <c r="K9" s="352"/>
      <c r="L9" s="352"/>
      <c r="M9" s="355"/>
      <c r="N9" s="394">
        <f t="shared" si="0"/>
        <v>0</v>
      </c>
      <c r="O9" s="395"/>
      <c r="P9" s="395"/>
      <c r="Q9" s="395"/>
      <c r="R9" s="178"/>
      <c r="S9" s="167"/>
      <c r="T9" s="168"/>
      <c r="U9" s="180"/>
      <c r="V9" s="170"/>
      <c r="W9" s="171"/>
      <c r="X9" s="168"/>
      <c r="Y9" s="168"/>
      <c r="Z9" s="173"/>
      <c r="AA9" s="179"/>
      <c r="AB9" s="175"/>
      <c r="AC9" s="182"/>
      <c r="AD9" s="177"/>
      <c r="AE9" s="177"/>
      <c r="AF9" s="177"/>
    </row>
    <row r="10" spans="1:32" ht="18.75" customHeight="1">
      <c r="A10" s="351"/>
      <c r="B10" s="352"/>
      <c r="C10" s="352"/>
      <c r="D10" s="353"/>
      <c r="E10" s="356"/>
      <c r="F10" s="355"/>
      <c r="G10" s="98"/>
      <c r="H10" s="352" t="s">
        <v>67</v>
      </c>
      <c r="I10" s="352"/>
      <c r="J10" s="352"/>
      <c r="K10" s="352"/>
      <c r="L10" s="352"/>
      <c r="M10" s="355"/>
      <c r="N10" s="394">
        <f t="shared" si="0"/>
        <v>0</v>
      </c>
      <c r="O10" s="395"/>
      <c r="P10" s="395"/>
      <c r="Q10" s="395"/>
      <c r="R10" s="183"/>
      <c r="S10" s="167"/>
      <c r="T10" s="168"/>
      <c r="U10" s="180"/>
      <c r="V10" s="170"/>
      <c r="W10" s="171"/>
      <c r="X10" s="181"/>
      <c r="Y10" s="181"/>
      <c r="Z10" s="173"/>
      <c r="AA10" s="179"/>
      <c r="AB10" s="175"/>
      <c r="AC10" s="182"/>
      <c r="AD10" s="177"/>
      <c r="AE10" s="177"/>
      <c r="AF10" s="177"/>
    </row>
    <row r="11" spans="1:32" ht="18.75" customHeight="1">
      <c r="A11" s="351"/>
      <c r="B11" s="359"/>
      <c r="C11" s="359"/>
      <c r="D11" s="355"/>
      <c r="E11" s="356"/>
      <c r="F11" s="355"/>
      <c r="G11" s="98"/>
      <c r="H11" s="352" t="s">
        <v>128</v>
      </c>
      <c r="I11" s="352"/>
      <c r="J11" s="352"/>
      <c r="K11" s="352"/>
      <c r="L11" s="352"/>
      <c r="M11" s="355"/>
      <c r="N11" s="393">
        <f t="shared" si="0"/>
        <v>0</v>
      </c>
      <c r="O11" s="359"/>
      <c r="P11" s="359"/>
      <c r="Q11" s="359"/>
      <c r="R11" s="178"/>
      <c r="S11" s="167"/>
      <c r="T11" s="168"/>
      <c r="U11" s="184"/>
      <c r="V11" s="170"/>
      <c r="W11" s="171"/>
      <c r="X11" s="181"/>
      <c r="Y11" s="181"/>
      <c r="Z11" s="173"/>
      <c r="AA11" s="179"/>
      <c r="AB11" s="175"/>
      <c r="AC11" s="176"/>
      <c r="AD11" s="177"/>
      <c r="AE11" s="177"/>
      <c r="AF11" s="177"/>
    </row>
    <row r="12" spans="1:32" ht="18.75" customHeight="1">
      <c r="A12" s="351"/>
      <c r="B12" s="352"/>
      <c r="C12" s="352"/>
      <c r="D12" s="353"/>
      <c r="E12" s="356"/>
      <c r="F12" s="355"/>
      <c r="G12" s="98"/>
      <c r="H12" s="352"/>
      <c r="I12" s="352"/>
      <c r="J12" s="352"/>
      <c r="K12" s="352"/>
      <c r="L12" s="352"/>
      <c r="M12" s="355"/>
      <c r="N12" s="351">
        <f>A12</f>
        <v>0</v>
      </c>
      <c r="O12" s="357"/>
      <c r="P12" s="357"/>
      <c r="Q12" s="357"/>
      <c r="R12" s="178"/>
      <c r="S12" s="167"/>
      <c r="T12" s="168"/>
      <c r="U12" s="180"/>
      <c r="V12" s="170"/>
      <c r="W12" s="171"/>
      <c r="X12" s="181"/>
      <c r="Y12" s="181"/>
      <c r="Z12" s="173"/>
      <c r="AA12" s="179"/>
      <c r="AB12" s="175"/>
      <c r="AC12" s="182"/>
      <c r="AD12" s="177"/>
      <c r="AE12" s="177"/>
      <c r="AF12" s="177"/>
    </row>
    <row r="13" spans="1:32" ht="18.75" customHeight="1">
      <c r="A13" s="351"/>
      <c r="B13" s="352"/>
      <c r="C13" s="352"/>
      <c r="D13" s="353"/>
      <c r="E13" s="354"/>
      <c r="F13" s="355"/>
      <c r="G13" s="98"/>
      <c r="H13" s="352"/>
      <c r="I13" s="352"/>
      <c r="J13" s="352"/>
      <c r="K13" s="352"/>
      <c r="L13" s="352"/>
      <c r="M13" s="355"/>
      <c r="N13" s="394">
        <f t="shared" si="0"/>
        <v>0</v>
      </c>
      <c r="O13" s="395"/>
      <c r="P13" s="395"/>
      <c r="Q13" s="395"/>
      <c r="R13" s="178"/>
      <c r="S13" s="167"/>
      <c r="T13" s="168"/>
      <c r="U13" s="184"/>
      <c r="V13" s="170"/>
      <c r="W13" s="171"/>
      <c r="X13" s="181"/>
      <c r="Y13" s="181"/>
      <c r="Z13" s="173"/>
      <c r="AA13" s="179"/>
      <c r="AB13" s="175"/>
      <c r="AC13" s="182"/>
      <c r="AD13" s="177"/>
      <c r="AE13" s="177"/>
      <c r="AF13" s="177"/>
    </row>
    <row r="14" spans="1:32" ht="18.75" customHeight="1">
      <c r="A14" s="351"/>
      <c r="B14" s="352"/>
      <c r="C14" s="352"/>
      <c r="D14" s="353"/>
      <c r="E14" s="354"/>
      <c r="F14" s="355"/>
      <c r="G14" s="98"/>
      <c r="H14" s="360"/>
      <c r="I14" s="360"/>
      <c r="J14" s="360"/>
      <c r="K14" s="360"/>
      <c r="L14" s="360"/>
      <c r="M14" s="401"/>
      <c r="N14" s="394">
        <f t="shared" si="0"/>
        <v>0</v>
      </c>
      <c r="O14" s="395"/>
      <c r="P14" s="395"/>
      <c r="Q14" s="395"/>
      <c r="R14" s="178"/>
      <c r="S14" s="167"/>
      <c r="T14" s="168"/>
      <c r="U14" s="184"/>
      <c r="V14" s="170"/>
      <c r="W14" s="171"/>
      <c r="X14" s="168"/>
      <c r="Y14" s="168"/>
      <c r="Z14" s="173"/>
      <c r="AA14" s="179"/>
      <c r="AB14" s="175"/>
      <c r="AC14" s="182"/>
      <c r="AD14" s="177"/>
      <c r="AE14" s="177"/>
      <c r="AF14" s="177"/>
    </row>
    <row r="15" spans="1:32" ht="18.75" customHeight="1">
      <c r="A15" s="351"/>
      <c r="B15" s="352"/>
      <c r="C15" s="352"/>
      <c r="D15" s="353"/>
      <c r="E15" s="354"/>
      <c r="F15" s="355"/>
      <c r="G15" s="98"/>
      <c r="H15" s="352"/>
      <c r="I15" s="352"/>
      <c r="J15" s="352"/>
      <c r="K15" s="352"/>
      <c r="L15" s="352"/>
      <c r="M15" s="355"/>
      <c r="N15" s="394">
        <f t="shared" si="0"/>
        <v>0</v>
      </c>
      <c r="O15" s="395"/>
      <c r="P15" s="395"/>
      <c r="Q15" s="395"/>
      <c r="R15" s="185"/>
      <c r="S15" s="167"/>
      <c r="T15" s="168"/>
      <c r="U15" s="184"/>
      <c r="V15" s="170"/>
      <c r="W15" s="171"/>
      <c r="X15" s="168"/>
      <c r="Y15" s="168"/>
      <c r="Z15" s="173"/>
      <c r="AA15" s="179"/>
      <c r="AB15" s="175"/>
      <c r="AC15" s="182"/>
      <c r="AD15" s="177"/>
      <c r="AE15" s="177"/>
      <c r="AF15" s="177"/>
    </row>
    <row r="16" spans="1:32" ht="18.75" customHeight="1">
      <c r="A16" s="351"/>
      <c r="B16" s="352"/>
      <c r="C16" s="352"/>
      <c r="D16" s="353"/>
      <c r="E16" s="354"/>
      <c r="F16" s="355"/>
      <c r="G16" s="98"/>
      <c r="H16" s="352"/>
      <c r="I16" s="352"/>
      <c r="J16" s="352"/>
      <c r="K16" s="352"/>
      <c r="L16" s="352"/>
      <c r="M16" s="355"/>
      <c r="N16" s="394">
        <f t="shared" si="0"/>
        <v>0</v>
      </c>
      <c r="O16" s="395"/>
      <c r="P16" s="395"/>
      <c r="Q16" s="395"/>
      <c r="R16" s="185"/>
      <c r="S16" s="167"/>
      <c r="T16" s="168"/>
      <c r="U16" s="184"/>
      <c r="V16" s="170"/>
      <c r="W16" s="171"/>
      <c r="X16" s="168"/>
      <c r="Y16" s="168"/>
      <c r="Z16" s="173"/>
      <c r="AA16" s="179"/>
      <c r="AB16" s="175"/>
      <c r="AC16" s="182"/>
      <c r="AD16" s="177"/>
      <c r="AE16" s="177"/>
      <c r="AF16" s="177"/>
    </row>
    <row r="17" spans="1:32" ht="18.75" customHeight="1">
      <c r="A17" s="351"/>
      <c r="B17" s="352"/>
      <c r="C17" s="352"/>
      <c r="D17" s="353"/>
      <c r="E17" s="354"/>
      <c r="F17" s="355"/>
      <c r="G17" s="98"/>
      <c r="H17" s="352"/>
      <c r="I17" s="352"/>
      <c r="J17" s="352"/>
      <c r="K17" s="352"/>
      <c r="L17" s="352"/>
      <c r="M17" s="355"/>
      <c r="N17" s="394">
        <f t="shared" si="0"/>
        <v>0</v>
      </c>
      <c r="O17" s="395"/>
      <c r="P17" s="395"/>
      <c r="Q17" s="395"/>
      <c r="R17" s="185"/>
      <c r="S17" s="167"/>
      <c r="T17" s="168"/>
      <c r="U17" s="184"/>
      <c r="V17" s="170"/>
      <c r="W17" s="171"/>
      <c r="X17" s="168"/>
      <c r="Y17" s="168"/>
      <c r="Z17" s="173"/>
      <c r="AA17" s="179"/>
      <c r="AB17" s="175"/>
      <c r="AC17" s="182"/>
      <c r="AD17" s="177"/>
      <c r="AE17" s="177"/>
      <c r="AF17" s="177"/>
    </row>
    <row r="18" spans="1:32" ht="18.75" customHeight="1">
      <c r="A18" s="351"/>
      <c r="B18" s="352"/>
      <c r="C18" s="352"/>
      <c r="D18" s="353"/>
      <c r="E18" s="354"/>
      <c r="F18" s="355"/>
      <c r="G18" s="98"/>
      <c r="H18" s="352"/>
      <c r="I18" s="352"/>
      <c r="J18" s="352"/>
      <c r="K18" s="352"/>
      <c r="L18" s="352"/>
      <c r="M18" s="355"/>
      <c r="N18" s="394">
        <f t="shared" si="0"/>
        <v>0</v>
      </c>
      <c r="O18" s="395"/>
      <c r="P18" s="395"/>
      <c r="Q18" s="395"/>
      <c r="R18" s="185"/>
      <c r="S18" s="167"/>
      <c r="T18" s="168"/>
      <c r="U18" s="184"/>
      <c r="V18" s="170"/>
      <c r="W18" s="171"/>
      <c r="X18" s="168"/>
      <c r="Y18" s="168"/>
      <c r="Z18" s="173"/>
      <c r="AA18" s="179"/>
      <c r="AB18" s="175"/>
      <c r="AC18" s="182"/>
      <c r="AD18" s="177"/>
      <c r="AE18" s="177"/>
      <c r="AF18" s="177"/>
    </row>
    <row r="19" spans="1:32" ht="18.75" customHeight="1">
      <c r="A19" s="351"/>
      <c r="B19" s="352"/>
      <c r="C19" s="352"/>
      <c r="D19" s="353"/>
      <c r="E19" s="354"/>
      <c r="F19" s="355"/>
      <c r="G19" s="98"/>
      <c r="H19" s="352"/>
      <c r="I19" s="352"/>
      <c r="J19" s="352"/>
      <c r="K19" s="352"/>
      <c r="L19" s="352"/>
      <c r="M19" s="355"/>
      <c r="N19" s="394">
        <f t="shared" si="0"/>
        <v>0</v>
      </c>
      <c r="O19" s="395"/>
      <c r="P19" s="395"/>
      <c r="Q19" s="395"/>
      <c r="R19" s="185"/>
      <c r="S19" s="167"/>
      <c r="T19" s="168"/>
      <c r="U19" s="184"/>
      <c r="V19" s="170"/>
      <c r="W19" s="171"/>
      <c r="X19" s="168"/>
      <c r="Y19" s="168"/>
      <c r="Z19" s="173"/>
      <c r="AA19" s="179"/>
      <c r="AB19" s="175"/>
      <c r="AC19" s="182"/>
      <c r="AD19" s="177"/>
      <c r="AE19" s="177"/>
      <c r="AF19" s="177"/>
    </row>
    <row r="20" spans="1:32" ht="18.75" customHeight="1">
      <c r="A20" s="351"/>
      <c r="B20" s="352"/>
      <c r="C20" s="352"/>
      <c r="D20" s="353"/>
      <c r="E20" s="354"/>
      <c r="F20" s="355"/>
      <c r="G20" s="98"/>
      <c r="H20" s="352"/>
      <c r="I20" s="352"/>
      <c r="J20" s="352"/>
      <c r="K20" s="352"/>
      <c r="L20" s="352"/>
      <c r="M20" s="355"/>
      <c r="N20" s="394">
        <f t="shared" si="0"/>
        <v>0</v>
      </c>
      <c r="O20" s="395"/>
      <c r="P20" s="395"/>
      <c r="Q20" s="395"/>
      <c r="R20" s="185"/>
      <c r="S20" s="167"/>
      <c r="T20" s="168"/>
      <c r="U20" s="184"/>
      <c r="V20" s="170"/>
      <c r="W20" s="171"/>
      <c r="X20" s="168"/>
      <c r="Y20" s="168"/>
      <c r="Z20" s="173"/>
      <c r="AA20" s="179"/>
      <c r="AB20" s="175"/>
      <c r="AC20" s="182"/>
      <c r="AD20" s="177"/>
      <c r="AE20" s="177"/>
      <c r="AF20" s="177"/>
    </row>
    <row r="21" spans="1:32" ht="18.75" customHeight="1">
      <c r="A21" s="351"/>
      <c r="B21" s="352"/>
      <c r="C21" s="352"/>
      <c r="D21" s="353"/>
      <c r="E21" s="354"/>
      <c r="F21" s="355"/>
      <c r="G21" s="98"/>
      <c r="H21" s="352"/>
      <c r="I21" s="352"/>
      <c r="J21" s="352"/>
      <c r="K21" s="352"/>
      <c r="L21" s="352"/>
      <c r="M21" s="355"/>
      <c r="N21" s="394">
        <f t="shared" si="0"/>
        <v>0</v>
      </c>
      <c r="O21" s="395"/>
      <c r="P21" s="395"/>
      <c r="Q21" s="395"/>
      <c r="R21" s="185"/>
      <c r="S21" s="167"/>
      <c r="T21" s="168"/>
      <c r="U21" s="184"/>
      <c r="V21" s="170"/>
      <c r="W21" s="171"/>
      <c r="X21" s="168"/>
      <c r="Y21" s="168"/>
      <c r="Z21" s="173"/>
      <c r="AA21" s="179"/>
      <c r="AB21" s="175"/>
      <c r="AC21" s="182"/>
      <c r="AD21" s="177"/>
      <c r="AE21" s="177"/>
      <c r="AF21" s="177"/>
    </row>
    <row r="22" spans="1:32" ht="18.75" customHeight="1">
      <c r="A22" s="351"/>
      <c r="B22" s="352"/>
      <c r="C22" s="352"/>
      <c r="D22" s="353"/>
      <c r="E22" s="354"/>
      <c r="F22" s="355"/>
      <c r="G22" s="98"/>
      <c r="H22" s="352"/>
      <c r="I22" s="352"/>
      <c r="J22" s="352"/>
      <c r="K22" s="352"/>
      <c r="L22" s="352"/>
      <c r="M22" s="355"/>
      <c r="N22" s="394"/>
      <c r="O22" s="395"/>
      <c r="P22" s="395"/>
      <c r="Q22" s="395"/>
      <c r="R22" s="185"/>
      <c r="S22" s="167"/>
      <c r="T22" s="168"/>
      <c r="U22" s="184"/>
      <c r="V22" s="170"/>
      <c r="W22" s="171"/>
      <c r="X22" s="168"/>
      <c r="Y22" s="168"/>
      <c r="Z22" s="186"/>
      <c r="AA22" s="179"/>
      <c r="AB22" s="175"/>
      <c r="AC22" s="182"/>
      <c r="AD22" s="177"/>
      <c r="AE22" s="177"/>
      <c r="AF22" s="177"/>
    </row>
    <row r="23" spans="1:32" ht="18.75" customHeight="1" thickBot="1">
      <c r="A23" s="414"/>
      <c r="B23" s="402"/>
      <c r="C23" s="402"/>
      <c r="D23" s="415"/>
      <c r="E23" s="354"/>
      <c r="F23" s="355"/>
      <c r="G23" s="187"/>
      <c r="H23" s="402"/>
      <c r="I23" s="402"/>
      <c r="J23" s="402"/>
      <c r="K23" s="402"/>
      <c r="L23" s="402"/>
      <c r="M23" s="403"/>
      <c r="N23" s="394"/>
      <c r="O23" s="395"/>
      <c r="P23" s="395"/>
      <c r="Q23" s="395"/>
      <c r="R23" s="185"/>
      <c r="S23" s="167"/>
      <c r="T23" s="168"/>
      <c r="U23" s="184"/>
      <c r="V23" s="170"/>
      <c r="W23" s="171"/>
      <c r="X23" s="168"/>
      <c r="Y23" s="168"/>
      <c r="Z23" s="186"/>
      <c r="AA23" s="179"/>
      <c r="AB23" s="175"/>
      <c r="AC23" s="182"/>
      <c r="AD23" s="177"/>
      <c r="AE23" s="177"/>
      <c r="AF23" s="177"/>
    </row>
    <row r="24" spans="1:32" ht="25.5" customHeight="1" thickBot="1">
      <c r="A24" s="188"/>
      <c r="B24" s="217"/>
      <c r="C24" s="217"/>
      <c r="D24" s="217"/>
      <c r="E24" s="217"/>
      <c r="F24" s="217"/>
      <c r="G24" s="217"/>
      <c r="H24" s="217"/>
      <c r="I24" s="217"/>
      <c r="J24" s="217"/>
      <c r="K24" s="218"/>
      <c r="L24" s="131"/>
      <c r="M24" s="131"/>
      <c r="N24" s="416" t="s">
        <v>47</v>
      </c>
      <c r="O24" s="417"/>
      <c r="P24" s="417"/>
      <c r="Q24" s="418"/>
      <c r="R24" s="419" t="s">
        <v>7</v>
      </c>
      <c r="S24" s="418"/>
      <c r="T24" s="418"/>
      <c r="U24" s="418"/>
      <c r="V24" s="418"/>
      <c r="W24" s="418"/>
      <c r="X24" s="418"/>
      <c r="Y24" s="418"/>
      <c r="Z24" s="418"/>
      <c r="AA24" s="418"/>
      <c r="AB24" s="418"/>
      <c r="AC24" s="122">
        <f>ROUNDUP(SUM(AC6:AC23),5)</f>
        <v>11.625</v>
      </c>
      <c r="AD24" s="177"/>
      <c r="AE24" s="177"/>
      <c r="AF24" s="177"/>
    </row>
    <row r="25" spans="1:32" ht="20.25" customHeight="1">
      <c r="A25" s="398" t="s">
        <v>45</v>
      </c>
      <c r="B25" s="399"/>
      <c r="C25" s="399"/>
      <c r="D25" s="399"/>
      <c r="E25" s="399"/>
      <c r="F25" s="399"/>
      <c r="G25" s="399"/>
      <c r="H25" s="399"/>
      <c r="I25" s="399"/>
      <c r="J25" s="399"/>
      <c r="K25" s="400"/>
      <c r="L25" s="189"/>
      <c r="M25" s="189"/>
      <c r="N25" s="411"/>
      <c r="O25" s="412"/>
      <c r="P25" s="412"/>
      <c r="Q25" s="412"/>
      <c r="R25" s="190"/>
      <c r="S25" s="190"/>
      <c r="T25" s="190"/>
      <c r="U25" s="190"/>
      <c r="V25" s="190"/>
      <c r="W25" s="112" t="s">
        <v>9</v>
      </c>
      <c r="X25" s="112"/>
      <c r="Y25" s="112"/>
      <c r="Z25" s="112"/>
      <c r="AA25" s="112"/>
      <c r="AB25" s="112"/>
      <c r="AC25" s="125">
        <f>ROUND(AC24*10/100,5)</f>
        <v>1.1625</v>
      </c>
      <c r="AD25" s="177"/>
      <c r="AE25" s="177"/>
      <c r="AF25" s="177"/>
    </row>
    <row r="26" spans="1:32" ht="22.5" customHeight="1" thickBot="1">
      <c r="A26" s="329" t="s">
        <v>42</v>
      </c>
      <c r="B26" s="404"/>
      <c r="C26" s="404"/>
      <c r="D26" s="404"/>
      <c r="E26" s="404"/>
      <c r="F26" s="219"/>
      <c r="G26" s="331" t="s">
        <v>46</v>
      </c>
      <c r="H26" s="331"/>
      <c r="I26" s="331" t="s">
        <v>68</v>
      </c>
      <c r="J26" s="404"/>
      <c r="K26" s="405"/>
      <c r="L26" s="219"/>
      <c r="M26" s="219"/>
      <c r="N26" s="145"/>
      <c r="O26" s="191"/>
      <c r="P26" s="410"/>
      <c r="Q26" s="410"/>
      <c r="R26" s="192"/>
      <c r="S26" s="192"/>
      <c r="T26" s="192"/>
      <c r="U26" s="192"/>
      <c r="V26" s="192"/>
      <c r="W26" s="93" t="s">
        <v>6</v>
      </c>
      <c r="X26" s="93"/>
      <c r="Y26" s="93"/>
      <c r="Z26" s="93"/>
      <c r="AA26" s="93"/>
      <c r="AB26" s="93"/>
      <c r="AC26" s="130">
        <f>AC24+AC25</f>
        <v>12.7875</v>
      </c>
      <c r="AD26" s="177"/>
      <c r="AE26" s="177"/>
      <c r="AF26" s="177"/>
    </row>
    <row r="27" spans="18:32" ht="7.5" customHeight="1" thickBot="1">
      <c r="R27" s="319"/>
      <c r="S27" s="319"/>
      <c r="T27" s="214"/>
      <c r="U27" s="214"/>
      <c r="V27" s="214"/>
      <c r="W27" s="214"/>
      <c r="X27" s="214"/>
      <c r="Y27" s="214"/>
      <c r="Z27" s="214"/>
      <c r="AA27" s="88"/>
      <c r="AB27" s="88"/>
      <c r="AC27" s="88"/>
      <c r="AD27" s="151"/>
      <c r="AE27" s="151"/>
      <c r="AF27" s="151"/>
    </row>
    <row r="28" spans="1:32" ht="20.25" customHeight="1">
      <c r="A28" s="213" t="s">
        <v>35</v>
      </c>
      <c r="B28" s="313" t="s">
        <v>36</v>
      </c>
      <c r="C28" s="313"/>
      <c r="D28" s="65" t="s">
        <v>37</v>
      </c>
      <c r="E28" s="65" t="s">
        <v>38</v>
      </c>
      <c r="F28" s="65" t="s">
        <v>39</v>
      </c>
      <c r="G28" s="313" t="s">
        <v>40</v>
      </c>
      <c r="H28" s="313"/>
      <c r="I28" s="313" t="s">
        <v>41</v>
      </c>
      <c r="J28" s="313"/>
      <c r="K28" s="313" t="s">
        <v>52</v>
      </c>
      <c r="L28" s="313"/>
      <c r="M28" s="213" t="s">
        <v>125</v>
      </c>
      <c r="N28" s="413" t="s">
        <v>5</v>
      </c>
      <c r="O28" s="322"/>
      <c r="P28" s="322"/>
      <c r="Q28" s="131"/>
      <c r="R28" s="322"/>
      <c r="S28" s="323"/>
      <c r="T28" s="215"/>
      <c r="U28" s="215"/>
      <c r="V28" s="215"/>
      <c r="W28" s="311" t="s">
        <v>122</v>
      </c>
      <c r="X28" s="312"/>
      <c r="Y28" s="312"/>
      <c r="Z28" s="312"/>
      <c r="AA28" s="312"/>
      <c r="AB28" s="222"/>
      <c r="AC28" s="195">
        <f>AC26/X2</f>
        <v>0.127875</v>
      </c>
      <c r="AD28" s="193"/>
      <c r="AE28" s="193"/>
      <c r="AF28" s="193"/>
    </row>
    <row r="29" spans="1:32" ht="37.5" customHeight="1">
      <c r="A29" s="213" t="s">
        <v>69</v>
      </c>
      <c r="B29" s="313" t="s">
        <v>70</v>
      </c>
      <c r="C29" s="313"/>
      <c r="D29" s="65" t="s">
        <v>71</v>
      </c>
      <c r="E29" s="65" t="s">
        <v>72</v>
      </c>
      <c r="F29" s="65" t="s">
        <v>59</v>
      </c>
      <c r="G29" s="313" t="s">
        <v>73</v>
      </c>
      <c r="H29" s="313"/>
      <c r="I29" s="313" t="s">
        <v>74</v>
      </c>
      <c r="J29" s="313"/>
      <c r="K29" s="313" t="s">
        <v>60</v>
      </c>
      <c r="L29" s="313"/>
      <c r="M29" s="148">
        <f ca="1">NOW()</f>
        <v>41121.30702407407</v>
      </c>
      <c r="N29" s="98" t="s">
        <v>19</v>
      </c>
      <c r="O29" s="94" t="s">
        <v>20</v>
      </c>
      <c r="P29" s="94" t="s">
        <v>21</v>
      </c>
      <c r="Q29" s="94" t="s">
        <v>22</v>
      </c>
      <c r="R29" s="406" t="s">
        <v>8</v>
      </c>
      <c r="S29" s="407"/>
      <c r="T29" s="220"/>
      <c r="U29" s="220"/>
      <c r="V29" s="220"/>
      <c r="W29" s="150"/>
      <c r="X29" s="221" t="s">
        <v>123</v>
      </c>
      <c r="Y29" s="221"/>
      <c r="Z29" s="221"/>
      <c r="AA29" s="221" t="s">
        <v>23</v>
      </c>
      <c r="AB29" s="408" t="s">
        <v>24</v>
      </c>
      <c r="AC29" s="409"/>
      <c r="AD29" s="193"/>
      <c r="AE29" s="193"/>
      <c r="AF29" s="193"/>
    </row>
    <row r="30" spans="14:29" ht="19.5" customHeight="1" thickBot="1">
      <c r="N30" s="139">
        <f>X2</f>
        <v>100</v>
      </c>
      <c r="O30" s="140"/>
      <c r="P30" s="141">
        <f>AC26</f>
        <v>12.7875</v>
      </c>
      <c r="Q30" s="142">
        <v>0</v>
      </c>
      <c r="R30" s="307">
        <f>P30+Q30</f>
        <v>12.7875</v>
      </c>
      <c r="S30" s="308"/>
      <c r="T30" s="143"/>
      <c r="U30" s="144"/>
      <c r="V30" s="144"/>
      <c r="W30" s="145"/>
      <c r="X30" s="146">
        <f>AC28/AA30</f>
        <v>0.42624999999999996</v>
      </c>
      <c r="Y30" s="146"/>
      <c r="Z30" s="146"/>
      <c r="AA30" s="147">
        <v>0.3</v>
      </c>
      <c r="AB30" s="309">
        <f ca="1">NOW()</f>
        <v>41121.30702407407</v>
      </c>
      <c r="AC30" s="310"/>
    </row>
  </sheetData>
  <sheetProtection/>
  <mergeCells count="109">
    <mergeCell ref="N9:Q9"/>
    <mergeCell ref="N10:Q10"/>
    <mergeCell ref="E9:F9"/>
    <mergeCell ref="X5:Y5"/>
    <mergeCell ref="W28:AA28"/>
    <mergeCell ref="B3:G4"/>
    <mergeCell ref="N5:Q5"/>
    <mergeCell ref="N6:Q6"/>
    <mergeCell ref="N7:Q7"/>
    <mergeCell ref="G5:M5"/>
    <mergeCell ref="A8:D8"/>
    <mergeCell ref="E8:F8"/>
    <mergeCell ref="E5:F5"/>
    <mergeCell ref="P3:V4"/>
    <mergeCell ref="A1:K1"/>
    <mergeCell ref="A2:B2"/>
    <mergeCell ref="N8:Q8"/>
    <mergeCell ref="N1:AC1"/>
    <mergeCell ref="N2:O2"/>
    <mergeCell ref="H6:M6"/>
    <mergeCell ref="P2:T2"/>
    <mergeCell ref="A6:D6"/>
    <mergeCell ref="A7:D7"/>
    <mergeCell ref="E6:F6"/>
    <mergeCell ref="E7:F7"/>
    <mergeCell ref="C2:G2"/>
    <mergeCell ref="N24:Q24"/>
    <mergeCell ref="R24:AB24"/>
    <mergeCell ref="N14:Q14"/>
    <mergeCell ref="N15:Q15"/>
    <mergeCell ref="N16:Q16"/>
    <mergeCell ref="N17:Q17"/>
    <mergeCell ref="N18:Q18"/>
    <mergeCell ref="N19:Q19"/>
    <mergeCell ref="R27:S27"/>
    <mergeCell ref="N28:P28"/>
    <mergeCell ref="R28:S28"/>
    <mergeCell ref="A14:D14"/>
    <mergeCell ref="A15:D15"/>
    <mergeCell ref="A23:D23"/>
    <mergeCell ref="N20:Q20"/>
    <mergeCell ref="N21:Q21"/>
    <mergeCell ref="N22:Q22"/>
    <mergeCell ref="N23:Q23"/>
    <mergeCell ref="R29:S29"/>
    <mergeCell ref="AB29:AC29"/>
    <mergeCell ref="R30:S30"/>
    <mergeCell ref="AB30:AC30"/>
    <mergeCell ref="A9:D9"/>
    <mergeCell ref="A10:D10"/>
    <mergeCell ref="A13:D13"/>
    <mergeCell ref="A16:D16"/>
    <mergeCell ref="P26:Q26"/>
    <mergeCell ref="N25:Q25"/>
    <mergeCell ref="B29:C29"/>
    <mergeCell ref="I29:J29"/>
    <mergeCell ref="G29:H29"/>
    <mergeCell ref="A20:D20"/>
    <mergeCell ref="A21:D21"/>
    <mergeCell ref="A26:E26"/>
    <mergeCell ref="G26:H26"/>
    <mergeCell ref="I26:K26"/>
    <mergeCell ref="B28:C28"/>
    <mergeCell ref="G28:H28"/>
    <mergeCell ref="H21:M21"/>
    <mergeCell ref="H7:M7"/>
    <mergeCell ref="H8:M8"/>
    <mergeCell ref="H9:M9"/>
    <mergeCell ref="H10:M10"/>
    <mergeCell ref="H11:M11"/>
    <mergeCell ref="H12:M12"/>
    <mergeCell ref="H20:M20"/>
    <mergeCell ref="K28:L28"/>
    <mergeCell ref="A25:K25"/>
    <mergeCell ref="K29:L29"/>
    <mergeCell ref="H13:M13"/>
    <mergeCell ref="H14:M14"/>
    <mergeCell ref="H15:M15"/>
    <mergeCell ref="H16:M16"/>
    <mergeCell ref="H23:M23"/>
    <mergeCell ref="H17:M17"/>
    <mergeCell ref="A22:D22"/>
    <mergeCell ref="I28:J28"/>
    <mergeCell ref="A5:D5"/>
    <mergeCell ref="E21:F21"/>
    <mergeCell ref="E10:F10"/>
    <mergeCell ref="E11:F11"/>
    <mergeCell ref="E12:F12"/>
    <mergeCell ref="E13:F13"/>
    <mergeCell ref="E14:F14"/>
    <mergeCell ref="A19:D19"/>
    <mergeCell ref="H22:M22"/>
    <mergeCell ref="E22:F22"/>
    <mergeCell ref="E23:F23"/>
    <mergeCell ref="E16:F16"/>
    <mergeCell ref="E17:F17"/>
    <mergeCell ref="E18:F18"/>
    <mergeCell ref="E19:F19"/>
    <mergeCell ref="E20:F20"/>
    <mergeCell ref="A11:D11"/>
    <mergeCell ref="A12:D12"/>
    <mergeCell ref="N11:Q11"/>
    <mergeCell ref="N12:Q12"/>
    <mergeCell ref="E15:F15"/>
    <mergeCell ref="H19:M19"/>
    <mergeCell ref="H18:M18"/>
    <mergeCell ref="A17:D17"/>
    <mergeCell ref="A18:D18"/>
    <mergeCell ref="N13:Q13"/>
  </mergeCells>
  <hyperlinks>
    <hyperlink ref="M1" location="LIST!A1" display="BACK TO MENU LIST"/>
  </hyperlinks>
  <printOptions/>
  <pageMargins left="0.7" right="0.45" top="0.75" bottom="0.5" header="0.3" footer="0.3"/>
  <pageSetup horizontalDpi="600" verticalDpi="600" orientation="landscape" scale="83" r:id="rId1"/>
  <colBreaks count="1" manualBreakCount="1">
    <brk id="13" max="28" man="1"/>
  </colBreaks>
</worksheet>
</file>

<file path=xl/worksheets/sheet7.xml><?xml version="1.0" encoding="utf-8"?>
<worksheet xmlns="http://schemas.openxmlformats.org/spreadsheetml/2006/main" xmlns:r="http://schemas.openxmlformats.org/officeDocument/2006/relationships">
  <dimension ref="A1:AH30"/>
  <sheetViews>
    <sheetView zoomScalePageLayoutView="0" workbookViewId="0" topLeftCell="L1">
      <selection activeCell="M1" sqref="M1"/>
    </sheetView>
  </sheetViews>
  <sheetFormatPr defaultColWidth="9.140625" defaultRowHeight="12.75"/>
  <cols>
    <col min="1" max="1" width="9.8515625" style="87" customWidth="1"/>
    <col min="2" max="3" width="9.140625" style="87" customWidth="1"/>
    <col min="4" max="4" width="9.8515625" style="87" customWidth="1"/>
    <col min="5" max="5" width="9.140625" style="87" customWidth="1"/>
    <col min="6" max="6" width="14.421875" style="87" customWidth="1"/>
    <col min="7" max="7" width="4.8515625" style="87" customWidth="1"/>
    <col min="8" max="8" width="8.57421875" style="87" customWidth="1"/>
    <col min="9" max="9" width="9.8515625" style="87" customWidth="1"/>
    <col min="10" max="10" width="8.57421875" style="87" customWidth="1"/>
    <col min="11" max="12" width="13.7109375" style="87" customWidth="1"/>
    <col min="13" max="13" width="38.8515625" style="87" customWidth="1"/>
    <col min="14" max="16" width="9.140625" style="87" customWidth="1"/>
    <col min="17" max="17" width="6.140625" style="87" customWidth="1"/>
    <col min="18" max="18" width="8.57421875" style="87" customWidth="1"/>
    <col min="19" max="19" width="7.7109375" style="87" customWidth="1"/>
    <col min="20" max="20" width="10.421875" style="87" customWidth="1"/>
    <col min="21" max="22" width="8.8515625" style="87" customWidth="1"/>
    <col min="23" max="23" width="9.8515625" style="87" customWidth="1"/>
    <col min="24" max="24" width="12.28125" style="87" customWidth="1"/>
    <col min="25" max="25" width="4.00390625" style="87" customWidth="1"/>
    <col min="26" max="26" width="10.28125" style="87" customWidth="1"/>
    <col min="27" max="27" width="8.140625" style="87" customWidth="1"/>
    <col min="28" max="28" width="8.57421875" style="87" customWidth="1"/>
    <col min="29" max="29" width="11.57421875" style="87" customWidth="1"/>
    <col min="30" max="32" width="9.00390625" style="87" customWidth="1"/>
    <col min="33" max="16384" width="9.140625" style="87" customWidth="1"/>
  </cols>
  <sheetData>
    <row r="1" spans="1:34" ht="21">
      <c r="A1" s="428" t="s">
        <v>43</v>
      </c>
      <c r="B1" s="428"/>
      <c r="C1" s="428"/>
      <c r="D1" s="428"/>
      <c r="E1" s="428"/>
      <c r="F1" s="428"/>
      <c r="G1" s="428"/>
      <c r="H1" s="428"/>
      <c r="I1" s="428"/>
      <c r="J1" s="428"/>
      <c r="K1" s="428"/>
      <c r="L1" s="224"/>
      <c r="M1" s="250" t="s">
        <v>629</v>
      </c>
      <c r="N1" s="387" t="s">
        <v>56</v>
      </c>
      <c r="O1" s="388"/>
      <c r="P1" s="388"/>
      <c r="Q1" s="388"/>
      <c r="R1" s="388"/>
      <c r="S1" s="388"/>
      <c r="T1" s="388"/>
      <c r="U1" s="388"/>
      <c r="V1" s="388"/>
      <c r="W1" s="388"/>
      <c r="X1" s="388"/>
      <c r="Y1" s="388"/>
      <c r="Z1" s="388"/>
      <c r="AA1" s="388"/>
      <c r="AB1" s="388"/>
      <c r="AC1" s="388"/>
      <c r="AD1" s="214"/>
      <c r="AE1" s="214"/>
      <c r="AF1" s="214"/>
      <c r="AG1" s="151"/>
      <c r="AH1" s="151"/>
    </row>
    <row r="2" spans="1:34" ht="47.25" customHeight="1" thickBot="1">
      <c r="A2" s="370" t="s">
        <v>44</v>
      </c>
      <c r="B2" s="370"/>
      <c r="C2" s="389" t="s">
        <v>154</v>
      </c>
      <c r="D2" s="389"/>
      <c r="E2" s="389"/>
      <c r="F2" s="389"/>
      <c r="G2" s="389"/>
      <c r="H2" s="88" t="s">
        <v>55</v>
      </c>
      <c r="I2" s="89">
        <v>100</v>
      </c>
      <c r="J2" s="88" t="s">
        <v>48</v>
      </c>
      <c r="K2" s="152">
        <v>4</v>
      </c>
      <c r="L2" s="90" t="s">
        <v>155</v>
      </c>
      <c r="M2" s="91"/>
      <c r="N2" s="390" t="s">
        <v>17</v>
      </c>
      <c r="O2" s="390"/>
      <c r="P2" s="391" t="str">
        <f>C2</f>
        <v>Broccoli, Cauliflower and Carrot Blend</v>
      </c>
      <c r="Q2" s="391"/>
      <c r="R2" s="391"/>
      <c r="S2" s="391"/>
      <c r="T2" s="392"/>
      <c r="U2" s="149"/>
      <c r="V2" s="149"/>
      <c r="W2" s="88" t="s">
        <v>55</v>
      </c>
      <c r="X2" s="93">
        <f>I2</f>
        <v>100</v>
      </c>
      <c r="Y2" s="112"/>
      <c r="Z2" s="94" t="s">
        <v>53</v>
      </c>
      <c r="AA2" s="95">
        <f>K2</f>
        <v>4</v>
      </c>
      <c r="AB2" s="159" t="s">
        <v>156</v>
      </c>
      <c r="AC2" s="155"/>
      <c r="AD2" s="156"/>
      <c r="AE2" s="156"/>
      <c r="AF2" s="156"/>
      <c r="AG2" s="155"/>
      <c r="AH2" s="155"/>
    </row>
    <row r="3" spans="1:34" ht="19.5" customHeight="1">
      <c r="A3" s="216"/>
      <c r="B3" s="370" t="s">
        <v>157</v>
      </c>
      <c r="C3" s="423"/>
      <c r="D3" s="423"/>
      <c r="E3" s="423"/>
      <c r="F3" s="423"/>
      <c r="G3" s="423"/>
      <c r="H3" s="157"/>
      <c r="I3" s="214"/>
      <c r="J3" s="88"/>
      <c r="K3" s="95"/>
      <c r="L3" s="158"/>
      <c r="M3" s="92"/>
      <c r="N3" s="88"/>
      <c r="O3" s="88"/>
      <c r="P3" s="422">
        <f>C3</f>
        <v>0</v>
      </c>
      <c r="Q3" s="423"/>
      <c r="R3" s="423"/>
      <c r="S3" s="423"/>
      <c r="T3" s="423"/>
      <c r="U3" s="423"/>
      <c r="V3" s="423"/>
      <c r="W3" s="88"/>
      <c r="X3" s="112">
        <f>I3</f>
        <v>0</v>
      </c>
      <c r="Y3" s="112"/>
      <c r="Z3" s="94"/>
      <c r="AA3" s="95"/>
      <c r="AB3" s="159"/>
      <c r="AC3" s="155"/>
      <c r="AD3" s="156"/>
      <c r="AE3" s="156"/>
      <c r="AF3" s="156"/>
      <c r="AG3" s="155"/>
      <c r="AH3" s="155"/>
    </row>
    <row r="4" spans="2:34" ht="15" customHeight="1" thickBot="1">
      <c r="B4" s="410"/>
      <c r="C4" s="410"/>
      <c r="D4" s="410"/>
      <c r="E4" s="410"/>
      <c r="F4" s="410"/>
      <c r="G4" s="410"/>
      <c r="H4" s="160"/>
      <c r="I4" s="160"/>
      <c r="N4" s="161"/>
      <c r="O4" s="161"/>
      <c r="P4" s="410"/>
      <c r="Q4" s="410"/>
      <c r="R4" s="410"/>
      <c r="S4" s="410"/>
      <c r="T4" s="410"/>
      <c r="U4" s="410"/>
      <c r="V4" s="410"/>
      <c r="W4" s="214"/>
      <c r="X4" s="155"/>
      <c r="Y4" s="155"/>
      <c r="Z4" s="155"/>
      <c r="AA4" s="155"/>
      <c r="AB4" s="155"/>
      <c r="AC4" s="155"/>
      <c r="AD4" s="162"/>
      <c r="AE4" s="162"/>
      <c r="AF4" s="162"/>
      <c r="AG4" s="155"/>
      <c r="AH4" s="155"/>
    </row>
    <row r="5" spans="1:32" ht="45.75" customHeight="1" thickBot="1">
      <c r="A5" s="381" t="s">
        <v>1</v>
      </c>
      <c r="B5" s="396"/>
      <c r="C5" s="396"/>
      <c r="D5" s="397"/>
      <c r="E5" s="420" t="s">
        <v>54</v>
      </c>
      <c r="F5" s="421"/>
      <c r="G5" s="420" t="s">
        <v>32</v>
      </c>
      <c r="H5" s="427"/>
      <c r="I5" s="427"/>
      <c r="J5" s="427"/>
      <c r="K5" s="427"/>
      <c r="L5" s="427"/>
      <c r="M5" s="421"/>
      <c r="N5" s="425" t="s">
        <v>1</v>
      </c>
      <c r="O5" s="426"/>
      <c r="P5" s="426"/>
      <c r="Q5" s="426"/>
      <c r="R5" s="163" t="s">
        <v>31</v>
      </c>
      <c r="S5" s="223" t="s">
        <v>2</v>
      </c>
      <c r="T5" s="164" t="s">
        <v>51</v>
      </c>
      <c r="U5" s="163" t="s">
        <v>30</v>
      </c>
      <c r="V5" s="163" t="s">
        <v>49</v>
      </c>
      <c r="W5" s="163" t="s">
        <v>58</v>
      </c>
      <c r="X5" s="362" t="s">
        <v>79</v>
      </c>
      <c r="Y5" s="362"/>
      <c r="Z5" s="163" t="s">
        <v>50</v>
      </c>
      <c r="AA5" s="164" t="s">
        <v>13</v>
      </c>
      <c r="AB5" s="164" t="s">
        <v>129</v>
      </c>
      <c r="AC5" s="165" t="s">
        <v>130</v>
      </c>
      <c r="AD5" s="214"/>
      <c r="AE5" s="214"/>
      <c r="AF5" s="214"/>
    </row>
    <row r="6" spans="1:32" ht="27.75" customHeight="1">
      <c r="A6" s="363" t="s">
        <v>158</v>
      </c>
      <c r="B6" s="364"/>
      <c r="C6" s="364"/>
      <c r="D6" s="365"/>
      <c r="E6" s="366" t="s">
        <v>159</v>
      </c>
      <c r="F6" s="367"/>
      <c r="G6" s="98">
        <v>1</v>
      </c>
      <c r="H6" s="364" t="s">
        <v>160</v>
      </c>
      <c r="I6" s="364"/>
      <c r="J6" s="364"/>
      <c r="K6" s="364"/>
      <c r="L6" s="364"/>
      <c r="M6" s="367"/>
      <c r="N6" s="394" t="str">
        <f aca="true" t="shared" si="0" ref="N6:N21">A6</f>
        <v>Broccoli</v>
      </c>
      <c r="O6" s="395"/>
      <c r="P6" s="395"/>
      <c r="Q6" s="395"/>
      <c r="R6" s="166">
        <f>8/100</f>
        <v>0.08</v>
      </c>
      <c r="S6" s="167" t="s">
        <v>61</v>
      </c>
      <c r="T6" s="168">
        <f>R6*X2</f>
        <v>8</v>
      </c>
      <c r="U6" s="184">
        <f>(X2*R6)/AA6</f>
        <v>8</v>
      </c>
      <c r="V6" s="170"/>
      <c r="W6" s="171">
        <v>0.86</v>
      </c>
      <c r="X6" s="181">
        <f aca="true" t="shared" si="1" ref="X6:X12">U6/1</f>
        <v>8</v>
      </c>
      <c r="Y6" s="181"/>
      <c r="Z6" s="173">
        <f>W6*X6</f>
        <v>6.88</v>
      </c>
      <c r="AA6" s="174">
        <v>1</v>
      </c>
      <c r="AB6" s="175">
        <f>Z6/X2</f>
        <v>0.0688</v>
      </c>
      <c r="AC6" s="176">
        <f>Z6</f>
        <v>6.88</v>
      </c>
      <c r="AD6" s="177"/>
      <c r="AE6" s="177"/>
      <c r="AF6" s="177"/>
    </row>
    <row r="7" spans="1:32" ht="18.75" customHeight="1">
      <c r="A7" s="351" t="s">
        <v>161</v>
      </c>
      <c r="B7" s="352"/>
      <c r="C7" s="352"/>
      <c r="D7" s="353"/>
      <c r="E7" s="356" t="s">
        <v>159</v>
      </c>
      <c r="F7" s="355"/>
      <c r="G7" s="98"/>
      <c r="H7" s="352" t="s">
        <v>162</v>
      </c>
      <c r="I7" s="352"/>
      <c r="J7" s="352"/>
      <c r="K7" s="352"/>
      <c r="L7" s="352"/>
      <c r="M7" s="355"/>
      <c r="N7" s="394" t="str">
        <f t="shared" si="0"/>
        <v>Cauliflower</v>
      </c>
      <c r="O7" s="395"/>
      <c r="P7" s="395"/>
      <c r="Q7" s="395"/>
      <c r="R7" s="166">
        <f>8/100</f>
        <v>0.08</v>
      </c>
      <c r="S7" s="167" t="s">
        <v>61</v>
      </c>
      <c r="T7" s="181">
        <f>X2*R7</f>
        <v>8</v>
      </c>
      <c r="U7" s="180">
        <f>(X2*R7)/AA7</f>
        <v>8</v>
      </c>
      <c r="V7" s="170"/>
      <c r="W7" s="171">
        <v>0.73</v>
      </c>
      <c r="X7" s="181">
        <f t="shared" si="1"/>
        <v>8</v>
      </c>
      <c r="Y7" s="181"/>
      <c r="Z7" s="173">
        <f aca="true" t="shared" si="2" ref="Z7:Z12">W7*X7</f>
        <v>5.84</v>
      </c>
      <c r="AA7" s="179">
        <v>1</v>
      </c>
      <c r="AB7" s="175">
        <f>Z7/X2</f>
        <v>0.0584</v>
      </c>
      <c r="AC7" s="176">
        <f>Z7</f>
        <v>5.84</v>
      </c>
      <c r="AD7" s="177"/>
      <c r="AE7" s="177"/>
      <c r="AF7" s="177"/>
    </row>
    <row r="8" spans="1:32" ht="18.75" customHeight="1">
      <c r="A8" s="351" t="s">
        <v>163</v>
      </c>
      <c r="B8" s="352"/>
      <c r="C8" s="352"/>
      <c r="D8" s="353"/>
      <c r="E8" s="354" t="s">
        <v>159</v>
      </c>
      <c r="F8" s="355"/>
      <c r="G8" s="98"/>
      <c r="H8" s="352" t="s">
        <v>164</v>
      </c>
      <c r="I8" s="352"/>
      <c r="J8" s="352"/>
      <c r="K8" s="352"/>
      <c r="L8" s="352"/>
      <c r="M8" s="355"/>
      <c r="N8" s="394" t="str">
        <f>A8</f>
        <v>Carrot</v>
      </c>
      <c r="O8" s="395"/>
      <c r="P8" s="395"/>
      <c r="Q8" s="395"/>
      <c r="R8" s="166">
        <f>8/100</f>
        <v>0.08</v>
      </c>
      <c r="S8" s="167" t="s">
        <v>61</v>
      </c>
      <c r="T8" s="168">
        <f>X2*R8</f>
        <v>8</v>
      </c>
      <c r="U8" s="180">
        <f>(X2*R8)/AA8</f>
        <v>8</v>
      </c>
      <c r="V8" s="170"/>
      <c r="W8" s="171">
        <v>0.36</v>
      </c>
      <c r="X8" s="181">
        <f t="shared" si="1"/>
        <v>8</v>
      </c>
      <c r="Y8" s="181"/>
      <c r="Z8" s="173">
        <f t="shared" si="2"/>
        <v>2.88</v>
      </c>
      <c r="AA8" s="179">
        <v>1</v>
      </c>
      <c r="AB8" s="175">
        <f>Z8/X2</f>
        <v>0.0288</v>
      </c>
      <c r="AC8" s="182">
        <f>Z8</f>
        <v>2.88</v>
      </c>
      <c r="AD8" s="177"/>
      <c r="AE8" s="177"/>
      <c r="AF8" s="177"/>
    </row>
    <row r="9" spans="1:32" ht="18.75" customHeight="1">
      <c r="A9" s="351" t="s">
        <v>165</v>
      </c>
      <c r="B9" s="352"/>
      <c r="C9" s="352"/>
      <c r="D9" s="353"/>
      <c r="E9" s="356" t="s">
        <v>166</v>
      </c>
      <c r="F9" s="355"/>
      <c r="G9" s="98"/>
      <c r="H9" s="352" t="s">
        <v>167</v>
      </c>
      <c r="I9" s="352"/>
      <c r="J9" s="352"/>
      <c r="K9" s="352"/>
      <c r="L9" s="352"/>
      <c r="M9" s="355"/>
      <c r="N9" s="394" t="str">
        <f t="shared" si="0"/>
        <v>Water</v>
      </c>
      <c r="O9" s="395"/>
      <c r="P9" s="395"/>
      <c r="Q9" s="395"/>
      <c r="R9" s="178">
        <f>2.75/100</f>
        <v>0.0275</v>
      </c>
      <c r="S9" s="167" t="s">
        <v>168</v>
      </c>
      <c r="T9" s="168">
        <f>X2*R9</f>
        <v>2.75</v>
      </c>
      <c r="U9" s="180">
        <f>(X2*R9)/AA9</f>
        <v>2.75</v>
      </c>
      <c r="V9" s="170"/>
      <c r="W9" s="171">
        <v>0</v>
      </c>
      <c r="X9" s="168">
        <f t="shared" si="1"/>
        <v>2.75</v>
      </c>
      <c r="Y9" s="168"/>
      <c r="Z9" s="173">
        <f t="shared" si="2"/>
        <v>0</v>
      </c>
      <c r="AA9" s="179">
        <v>1</v>
      </c>
      <c r="AB9" s="175">
        <f>Z9/X2</f>
        <v>0</v>
      </c>
      <c r="AC9" s="182">
        <f>ROUND(U9*AB9,5)</f>
        <v>0</v>
      </c>
      <c r="AD9" s="177"/>
      <c r="AE9" s="177"/>
      <c r="AF9" s="177"/>
    </row>
    <row r="10" spans="1:32" ht="18.75" customHeight="1">
      <c r="A10" s="351" t="s">
        <v>169</v>
      </c>
      <c r="B10" s="352"/>
      <c r="C10" s="352"/>
      <c r="D10" s="353"/>
      <c r="E10" s="356" t="s">
        <v>170</v>
      </c>
      <c r="F10" s="355"/>
      <c r="G10" s="98"/>
      <c r="H10" s="352" t="s">
        <v>171</v>
      </c>
      <c r="I10" s="352"/>
      <c r="J10" s="352"/>
      <c r="K10" s="352"/>
      <c r="L10" s="352"/>
      <c r="M10" s="355"/>
      <c r="N10" s="394" t="str">
        <f t="shared" si="0"/>
        <v>Black, Pepper, Ground</v>
      </c>
      <c r="O10" s="395"/>
      <c r="P10" s="395"/>
      <c r="Q10" s="395"/>
      <c r="R10" s="183">
        <v>0.02</v>
      </c>
      <c r="S10" s="167" t="s">
        <v>172</v>
      </c>
      <c r="T10" s="168">
        <f>X2*R10</f>
        <v>2</v>
      </c>
      <c r="U10" s="180">
        <f>(X2*R10)/AA10</f>
        <v>2</v>
      </c>
      <c r="V10" s="170"/>
      <c r="W10" s="171">
        <v>0.03</v>
      </c>
      <c r="X10" s="181">
        <f t="shared" si="1"/>
        <v>2</v>
      </c>
      <c r="Y10" s="181"/>
      <c r="Z10" s="173">
        <f t="shared" si="2"/>
        <v>0.06</v>
      </c>
      <c r="AA10" s="179">
        <v>1</v>
      </c>
      <c r="AB10" s="175">
        <f>Z10/X2</f>
        <v>0.0006</v>
      </c>
      <c r="AC10" s="182">
        <f>Z10</f>
        <v>0.06</v>
      </c>
      <c r="AD10" s="177"/>
      <c r="AE10" s="177"/>
      <c r="AF10" s="177"/>
    </row>
    <row r="11" spans="1:32" ht="18.75" customHeight="1">
      <c r="A11" s="351" t="s">
        <v>173</v>
      </c>
      <c r="B11" s="359"/>
      <c r="C11" s="359"/>
      <c r="D11" s="355"/>
      <c r="E11" s="356" t="s">
        <v>174</v>
      </c>
      <c r="F11" s="355"/>
      <c r="G11" s="98">
        <v>2</v>
      </c>
      <c r="H11" s="352" t="s">
        <v>175</v>
      </c>
      <c r="I11" s="352"/>
      <c r="J11" s="352"/>
      <c r="K11" s="352"/>
      <c r="L11" s="352"/>
      <c r="M11" s="355"/>
      <c r="N11" s="393" t="str">
        <f t="shared" si="0"/>
        <v>Salt </v>
      </c>
      <c r="O11" s="359"/>
      <c r="P11" s="359"/>
      <c r="Q11" s="359"/>
      <c r="R11" s="178">
        <v>0.01</v>
      </c>
      <c r="S11" s="167" t="s">
        <v>91</v>
      </c>
      <c r="T11" s="168">
        <f>X2*R11</f>
        <v>1</v>
      </c>
      <c r="U11" s="180">
        <f>(X2*R11)/AA11</f>
        <v>1</v>
      </c>
      <c r="V11" s="170"/>
      <c r="W11" s="171">
        <v>0.07</v>
      </c>
      <c r="X11" s="181">
        <f t="shared" si="1"/>
        <v>1</v>
      </c>
      <c r="Y11" s="181"/>
      <c r="Z11" s="173">
        <f t="shared" si="2"/>
        <v>0.07</v>
      </c>
      <c r="AA11" s="179">
        <v>1</v>
      </c>
      <c r="AB11" s="175">
        <f>Z11/X2</f>
        <v>0.0007000000000000001</v>
      </c>
      <c r="AC11" s="176">
        <f>Z11</f>
        <v>0.07</v>
      </c>
      <c r="AD11" s="177"/>
      <c r="AE11" s="177"/>
      <c r="AF11" s="177"/>
    </row>
    <row r="12" spans="1:32" ht="18.75" customHeight="1">
      <c r="A12" s="351"/>
      <c r="B12" s="352"/>
      <c r="C12" s="352"/>
      <c r="D12" s="353"/>
      <c r="E12" s="356"/>
      <c r="F12" s="355"/>
      <c r="G12" s="98"/>
      <c r="H12" s="352"/>
      <c r="I12" s="352"/>
      <c r="J12" s="352"/>
      <c r="K12" s="352"/>
      <c r="L12" s="352"/>
      <c r="M12" s="355"/>
      <c r="N12" s="351">
        <f>A12</f>
        <v>0</v>
      </c>
      <c r="O12" s="357"/>
      <c r="P12" s="357"/>
      <c r="Q12" s="357"/>
      <c r="R12" s="178"/>
      <c r="S12" s="167"/>
      <c r="T12" s="168">
        <f>X2*R12</f>
        <v>0</v>
      </c>
      <c r="U12" s="180">
        <f>(X2*R12)/AA12</f>
        <v>0</v>
      </c>
      <c r="V12" s="170"/>
      <c r="W12" s="171">
        <v>0</v>
      </c>
      <c r="X12" s="181">
        <f t="shared" si="1"/>
        <v>0</v>
      </c>
      <c r="Y12" s="181"/>
      <c r="Z12" s="173">
        <f t="shared" si="2"/>
        <v>0</v>
      </c>
      <c r="AA12" s="179">
        <v>1</v>
      </c>
      <c r="AB12" s="175">
        <f>Z12/X2</f>
        <v>0</v>
      </c>
      <c r="AC12" s="182">
        <f>ROUND(U12*AB12,5)</f>
        <v>0</v>
      </c>
      <c r="AD12" s="177"/>
      <c r="AE12" s="177"/>
      <c r="AF12" s="177"/>
    </row>
    <row r="13" spans="1:32" ht="18.75" customHeight="1">
      <c r="A13" s="351"/>
      <c r="B13" s="352"/>
      <c r="C13" s="352"/>
      <c r="D13" s="353"/>
      <c r="E13" s="354"/>
      <c r="F13" s="355"/>
      <c r="G13" s="98"/>
      <c r="H13" s="352"/>
      <c r="I13" s="352"/>
      <c r="J13" s="352"/>
      <c r="K13" s="352"/>
      <c r="L13" s="352"/>
      <c r="M13" s="355"/>
      <c r="N13" s="394">
        <f t="shared" si="0"/>
        <v>0</v>
      </c>
      <c r="O13" s="395"/>
      <c r="P13" s="395"/>
      <c r="Q13" s="395"/>
      <c r="R13" s="178"/>
      <c r="S13" s="167"/>
      <c r="T13" s="168"/>
      <c r="U13" s="180"/>
      <c r="V13" s="170"/>
      <c r="W13" s="171"/>
      <c r="X13" s="181"/>
      <c r="Y13" s="181"/>
      <c r="Z13" s="173"/>
      <c r="AA13" s="179"/>
      <c r="AB13" s="175"/>
      <c r="AC13" s="182"/>
      <c r="AD13" s="177"/>
      <c r="AE13" s="177"/>
      <c r="AF13" s="177"/>
    </row>
    <row r="14" spans="1:32" ht="18.75" customHeight="1">
      <c r="A14" s="351"/>
      <c r="B14" s="352"/>
      <c r="C14" s="352"/>
      <c r="D14" s="353"/>
      <c r="E14" s="354"/>
      <c r="F14" s="355"/>
      <c r="G14" s="98"/>
      <c r="H14" s="352"/>
      <c r="I14" s="352"/>
      <c r="J14" s="352"/>
      <c r="K14" s="352"/>
      <c r="L14" s="352"/>
      <c r="M14" s="355"/>
      <c r="N14" s="394">
        <f t="shared" si="0"/>
        <v>0</v>
      </c>
      <c r="O14" s="395"/>
      <c r="P14" s="395"/>
      <c r="Q14" s="395"/>
      <c r="R14" s="178"/>
      <c r="S14" s="167"/>
      <c r="T14" s="168"/>
      <c r="U14" s="180"/>
      <c r="V14" s="170"/>
      <c r="W14" s="171"/>
      <c r="X14" s="168"/>
      <c r="Y14" s="168"/>
      <c r="Z14" s="173"/>
      <c r="AA14" s="179"/>
      <c r="AB14" s="175"/>
      <c r="AC14" s="182"/>
      <c r="AD14" s="177"/>
      <c r="AE14" s="177"/>
      <c r="AF14" s="177"/>
    </row>
    <row r="15" spans="1:32" ht="18.75" customHeight="1">
      <c r="A15" s="351"/>
      <c r="B15" s="352"/>
      <c r="C15" s="352"/>
      <c r="D15" s="353"/>
      <c r="E15" s="354"/>
      <c r="F15" s="355"/>
      <c r="G15" s="98"/>
      <c r="H15" s="352"/>
      <c r="I15" s="352"/>
      <c r="J15" s="352"/>
      <c r="K15" s="352"/>
      <c r="L15" s="352"/>
      <c r="M15" s="355"/>
      <c r="N15" s="394">
        <f t="shared" si="0"/>
        <v>0</v>
      </c>
      <c r="O15" s="395"/>
      <c r="P15" s="395"/>
      <c r="Q15" s="395"/>
      <c r="R15" s="178"/>
      <c r="S15" s="167"/>
      <c r="T15" s="168"/>
      <c r="U15" s="184"/>
      <c r="V15" s="170"/>
      <c r="W15" s="171"/>
      <c r="X15" s="168"/>
      <c r="Y15" s="168"/>
      <c r="Z15" s="173"/>
      <c r="AA15" s="179"/>
      <c r="AB15" s="175"/>
      <c r="AC15" s="182"/>
      <c r="AD15" s="177"/>
      <c r="AE15" s="177"/>
      <c r="AF15" s="177"/>
    </row>
    <row r="16" spans="1:32" ht="18.75" customHeight="1">
      <c r="A16" s="351"/>
      <c r="B16" s="352"/>
      <c r="C16" s="352"/>
      <c r="D16" s="353"/>
      <c r="E16" s="354"/>
      <c r="F16" s="355"/>
      <c r="G16" s="98"/>
      <c r="H16" s="352"/>
      <c r="I16" s="352"/>
      <c r="J16" s="352"/>
      <c r="K16" s="352"/>
      <c r="L16" s="352"/>
      <c r="M16" s="355"/>
      <c r="N16" s="394">
        <f t="shared" si="0"/>
        <v>0</v>
      </c>
      <c r="O16" s="395"/>
      <c r="P16" s="395"/>
      <c r="Q16" s="395"/>
      <c r="R16" s="178"/>
      <c r="S16" s="167"/>
      <c r="T16" s="168"/>
      <c r="U16" s="184"/>
      <c r="V16" s="170"/>
      <c r="W16" s="171"/>
      <c r="X16" s="168"/>
      <c r="Y16" s="168"/>
      <c r="Z16" s="173"/>
      <c r="AA16" s="179"/>
      <c r="AB16" s="175"/>
      <c r="AC16" s="182"/>
      <c r="AD16" s="177"/>
      <c r="AE16" s="177"/>
      <c r="AF16" s="177"/>
    </row>
    <row r="17" spans="1:32" ht="18.75" customHeight="1">
      <c r="A17" s="351"/>
      <c r="B17" s="352"/>
      <c r="C17" s="352"/>
      <c r="D17" s="353"/>
      <c r="E17" s="354"/>
      <c r="F17" s="355"/>
      <c r="G17" s="98"/>
      <c r="H17" s="352"/>
      <c r="I17" s="352"/>
      <c r="J17" s="352"/>
      <c r="K17" s="352"/>
      <c r="L17" s="352"/>
      <c r="M17" s="355"/>
      <c r="N17" s="394">
        <f t="shared" si="0"/>
        <v>0</v>
      </c>
      <c r="O17" s="395"/>
      <c r="P17" s="395"/>
      <c r="Q17" s="395"/>
      <c r="R17" s="185"/>
      <c r="S17" s="167"/>
      <c r="T17" s="168"/>
      <c r="U17" s="184"/>
      <c r="V17" s="170"/>
      <c r="W17" s="171"/>
      <c r="X17" s="168"/>
      <c r="Y17" s="168"/>
      <c r="Z17" s="173"/>
      <c r="AA17" s="179"/>
      <c r="AB17" s="175"/>
      <c r="AC17" s="182"/>
      <c r="AD17" s="177"/>
      <c r="AE17" s="177"/>
      <c r="AF17" s="177"/>
    </row>
    <row r="18" spans="1:32" ht="18.75" customHeight="1">
      <c r="A18" s="351"/>
      <c r="B18" s="352"/>
      <c r="C18" s="352"/>
      <c r="D18" s="353"/>
      <c r="E18" s="354"/>
      <c r="F18" s="355"/>
      <c r="G18" s="98"/>
      <c r="H18" s="352"/>
      <c r="I18" s="352"/>
      <c r="J18" s="352"/>
      <c r="K18" s="352"/>
      <c r="L18" s="352"/>
      <c r="M18" s="355"/>
      <c r="N18" s="394">
        <f t="shared" si="0"/>
        <v>0</v>
      </c>
      <c r="O18" s="395"/>
      <c r="P18" s="395"/>
      <c r="Q18" s="395"/>
      <c r="R18" s="185"/>
      <c r="S18" s="167"/>
      <c r="T18" s="168"/>
      <c r="U18" s="184"/>
      <c r="V18" s="170"/>
      <c r="W18" s="171"/>
      <c r="X18" s="168"/>
      <c r="Y18" s="168"/>
      <c r="Z18" s="173"/>
      <c r="AA18" s="179"/>
      <c r="AB18" s="175"/>
      <c r="AC18" s="182"/>
      <c r="AD18" s="177"/>
      <c r="AE18" s="177"/>
      <c r="AF18" s="177"/>
    </row>
    <row r="19" spans="1:32" ht="18.75" customHeight="1">
      <c r="A19" s="351"/>
      <c r="B19" s="352"/>
      <c r="C19" s="352"/>
      <c r="D19" s="353"/>
      <c r="E19" s="354"/>
      <c r="F19" s="355"/>
      <c r="G19" s="98"/>
      <c r="H19" s="352"/>
      <c r="I19" s="352"/>
      <c r="J19" s="352"/>
      <c r="K19" s="352"/>
      <c r="L19" s="352"/>
      <c r="M19" s="355"/>
      <c r="N19" s="394">
        <f t="shared" si="0"/>
        <v>0</v>
      </c>
      <c r="O19" s="395"/>
      <c r="P19" s="395"/>
      <c r="Q19" s="395"/>
      <c r="R19" s="185"/>
      <c r="S19" s="167"/>
      <c r="T19" s="168"/>
      <c r="U19" s="184"/>
      <c r="V19" s="170"/>
      <c r="W19" s="171"/>
      <c r="X19" s="168"/>
      <c r="Y19" s="168"/>
      <c r="Z19" s="173"/>
      <c r="AA19" s="179"/>
      <c r="AB19" s="175"/>
      <c r="AC19" s="182"/>
      <c r="AD19" s="177"/>
      <c r="AE19" s="177"/>
      <c r="AF19" s="177"/>
    </row>
    <row r="20" spans="1:32" ht="18.75" customHeight="1">
      <c r="A20" s="351"/>
      <c r="B20" s="352"/>
      <c r="C20" s="352"/>
      <c r="D20" s="353"/>
      <c r="E20" s="354"/>
      <c r="F20" s="355"/>
      <c r="G20" s="98"/>
      <c r="H20" s="352"/>
      <c r="I20" s="352"/>
      <c r="J20" s="352"/>
      <c r="K20" s="352"/>
      <c r="L20" s="352"/>
      <c r="M20" s="355"/>
      <c r="N20" s="394">
        <f t="shared" si="0"/>
        <v>0</v>
      </c>
      <c r="O20" s="395"/>
      <c r="P20" s="395"/>
      <c r="Q20" s="395"/>
      <c r="R20" s="185"/>
      <c r="S20" s="167"/>
      <c r="T20" s="168"/>
      <c r="U20" s="184"/>
      <c r="V20" s="170"/>
      <c r="W20" s="171"/>
      <c r="X20" s="168"/>
      <c r="Y20" s="168"/>
      <c r="Z20" s="173"/>
      <c r="AA20" s="179"/>
      <c r="AB20" s="175"/>
      <c r="AC20" s="182"/>
      <c r="AD20" s="177"/>
      <c r="AE20" s="177"/>
      <c r="AF20" s="177"/>
    </row>
    <row r="21" spans="1:32" ht="18.75" customHeight="1">
      <c r="A21" s="351"/>
      <c r="B21" s="352"/>
      <c r="C21" s="352"/>
      <c r="D21" s="353"/>
      <c r="E21" s="354"/>
      <c r="F21" s="355"/>
      <c r="G21" s="98"/>
      <c r="H21" s="352"/>
      <c r="I21" s="352"/>
      <c r="J21" s="352"/>
      <c r="K21" s="352"/>
      <c r="L21" s="352"/>
      <c r="M21" s="355"/>
      <c r="N21" s="394">
        <f t="shared" si="0"/>
        <v>0</v>
      </c>
      <c r="O21" s="395"/>
      <c r="P21" s="395"/>
      <c r="Q21" s="395"/>
      <c r="R21" s="185"/>
      <c r="S21" s="167"/>
      <c r="T21" s="168"/>
      <c r="U21" s="184"/>
      <c r="V21" s="170"/>
      <c r="W21" s="171"/>
      <c r="X21" s="168"/>
      <c r="Y21" s="168"/>
      <c r="Z21" s="173"/>
      <c r="AA21" s="179"/>
      <c r="AB21" s="175"/>
      <c r="AC21" s="182"/>
      <c r="AD21" s="177"/>
      <c r="AE21" s="177"/>
      <c r="AF21" s="177"/>
    </row>
    <row r="22" spans="1:32" ht="18.75" customHeight="1">
      <c r="A22" s="351"/>
      <c r="B22" s="352"/>
      <c r="C22" s="352"/>
      <c r="D22" s="353"/>
      <c r="E22" s="354"/>
      <c r="F22" s="355"/>
      <c r="G22" s="98"/>
      <c r="H22" s="352"/>
      <c r="I22" s="352"/>
      <c r="J22" s="352"/>
      <c r="K22" s="352"/>
      <c r="L22" s="352"/>
      <c r="M22" s="355"/>
      <c r="N22" s="394"/>
      <c r="O22" s="395"/>
      <c r="P22" s="395"/>
      <c r="Q22" s="395"/>
      <c r="R22" s="185"/>
      <c r="S22" s="167"/>
      <c r="T22" s="168"/>
      <c r="U22" s="184"/>
      <c r="V22" s="170"/>
      <c r="W22" s="171"/>
      <c r="X22" s="168"/>
      <c r="Y22" s="168"/>
      <c r="Z22" s="186"/>
      <c r="AA22" s="179"/>
      <c r="AB22" s="175"/>
      <c r="AC22" s="182"/>
      <c r="AD22" s="177"/>
      <c r="AE22" s="177"/>
      <c r="AF22" s="177"/>
    </row>
    <row r="23" spans="1:32" ht="18.75" customHeight="1" thickBot="1">
      <c r="A23" s="414"/>
      <c r="B23" s="402"/>
      <c r="C23" s="402"/>
      <c r="D23" s="415"/>
      <c r="E23" s="354"/>
      <c r="F23" s="355"/>
      <c r="G23" s="187"/>
      <c r="H23" s="402"/>
      <c r="I23" s="402"/>
      <c r="J23" s="402"/>
      <c r="K23" s="402"/>
      <c r="L23" s="402"/>
      <c r="M23" s="403"/>
      <c r="N23" s="394"/>
      <c r="O23" s="395"/>
      <c r="P23" s="395"/>
      <c r="Q23" s="395"/>
      <c r="R23" s="185"/>
      <c r="S23" s="167"/>
      <c r="T23" s="168"/>
      <c r="U23" s="184"/>
      <c r="V23" s="170"/>
      <c r="W23" s="171"/>
      <c r="X23" s="168"/>
      <c r="Y23" s="168"/>
      <c r="Z23" s="186"/>
      <c r="AA23" s="179"/>
      <c r="AB23" s="175"/>
      <c r="AC23" s="182"/>
      <c r="AD23" s="177"/>
      <c r="AE23" s="177"/>
      <c r="AF23" s="177"/>
    </row>
    <row r="24" spans="1:32" ht="25.5" customHeight="1" thickBot="1">
      <c r="A24" s="188"/>
      <c r="B24" s="217"/>
      <c r="C24" s="217"/>
      <c r="D24" s="217"/>
      <c r="E24" s="217"/>
      <c r="F24" s="217"/>
      <c r="G24" s="217"/>
      <c r="H24" s="217"/>
      <c r="I24" s="217"/>
      <c r="J24" s="217"/>
      <c r="K24" s="218"/>
      <c r="L24" s="131"/>
      <c r="M24" s="131"/>
      <c r="N24" s="416" t="s">
        <v>47</v>
      </c>
      <c r="O24" s="417"/>
      <c r="P24" s="417"/>
      <c r="Q24" s="418"/>
      <c r="R24" s="419" t="s">
        <v>7</v>
      </c>
      <c r="S24" s="418"/>
      <c r="T24" s="418"/>
      <c r="U24" s="418"/>
      <c r="V24" s="418"/>
      <c r="W24" s="418"/>
      <c r="X24" s="418"/>
      <c r="Y24" s="418"/>
      <c r="Z24" s="418"/>
      <c r="AA24" s="418"/>
      <c r="AB24" s="418"/>
      <c r="AC24" s="122">
        <f>ROUNDUP(SUM(AC6:AC23),5)</f>
        <v>15.73</v>
      </c>
      <c r="AD24" s="177"/>
      <c r="AE24" s="177"/>
      <c r="AF24" s="177"/>
    </row>
    <row r="25" spans="1:32" ht="20.25" customHeight="1">
      <c r="A25" s="398" t="s">
        <v>45</v>
      </c>
      <c r="B25" s="399"/>
      <c r="C25" s="399"/>
      <c r="D25" s="399"/>
      <c r="E25" s="399"/>
      <c r="F25" s="399"/>
      <c r="G25" s="399"/>
      <c r="H25" s="399"/>
      <c r="I25" s="399"/>
      <c r="J25" s="399"/>
      <c r="K25" s="400"/>
      <c r="L25" s="189"/>
      <c r="M25" s="189"/>
      <c r="N25" s="411"/>
      <c r="O25" s="412"/>
      <c r="P25" s="412"/>
      <c r="Q25" s="412"/>
      <c r="R25" s="190"/>
      <c r="S25" s="190"/>
      <c r="T25" s="190"/>
      <c r="U25" s="190"/>
      <c r="V25" s="190"/>
      <c r="W25" s="112" t="s">
        <v>9</v>
      </c>
      <c r="X25" s="112"/>
      <c r="Y25" s="112"/>
      <c r="Z25" s="112"/>
      <c r="AA25" s="112"/>
      <c r="AB25" s="112"/>
      <c r="AC25" s="125">
        <f>ROUND(AC24*10/100,5)</f>
        <v>1.573</v>
      </c>
      <c r="AD25" s="177"/>
      <c r="AE25" s="177"/>
      <c r="AF25" s="177"/>
    </row>
    <row r="26" spans="1:32" ht="22.5" customHeight="1" thickBot="1">
      <c r="A26" s="329" t="s">
        <v>42</v>
      </c>
      <c r="B26" s="404"/>
      <c r="C26" s="404"/>
      <c r="D26" s="404"/>
      <c r="E26" s="404"/>
      <c r="F26" s="219"/>
      <c r="G26" s="331" t="s">
        <v>46</v>
      </c>
      <c r="H26" s="331"/>
      <c r="I26" s="331" t="s">
        <v>176</v>
      </c>
      <c r="J26" s="404"/>
      <c r="K26" s="405"/>
      <c r="L26" s="219"/>
      <c r="M26" s="219"/>
      <c r="N26" s="145"/>
      <c r="O26" s="191"/>
      <c r="P26" s="410"/>
      <c r="Q26" s="410"/>
      <c r="R26" s="192"/>
      <c r="S26" s="192"/>
      <c r="T26" s="192"/>
      <c r="U26" s="192"/>
      <c r="V26" s="192"/>
      <c r="W26" s="93" t="s">
        <v>6</v>
      </c>
      <c r="X26" s="93"/>
      <c r="Y26" s="93"/>
      <c r="Z26" s="93"/>
      <c r="AA26" s="93"/>
      <c r="AB26" s="93"/>
      <c r="AC26" s="130">
        <f>AC24+AC25</f>
        <v>17.303</v>
      </c>
      <c r="AD26" s="177"/>
      <c r="AE26" s="177"/>
      <c r="AF26" s="177"/>
    </row>
    <row r="27" spans="18:32" ht="7.5" customHeight="1" thickBot="1">
      <c r="R27" s="319"/>
      <c r="S27" s="319"/>
      <c r="T27" s="214"/>
      <c r="U27" s="214"/>
      <c r="V27" s="214"/>
      <c r="W27" s="214"/>
      <c r="X27" s="214"/>
      <c r="Y27" s="214"/>
      <c r="Z27" s="214"/>
      <c r="AA27" s="88"/>
      <c r="AB27" s="88"/>
      <c r="AC27" s="88"/>
      <c r="AD27" s="151"/>
      <c r="AE27" s="151"/>
      <c r="AF27" s="151"/>
    </row>
    <row r="28" spans="1:32" ht="20.25" customHeight="1">
      <c r="A28" s="213" t="s">
        <v>35</v>
      </c>
      <c r="B28" s="313" t="s">
        <v>36</v>
      </c>
      <c r="C28" s="313"/>
      <c r="D28" s="65" t="s">
        <v>37</v>
      </c>
      <c r="E28" s="65" t="s">
        <v>38</v>
      </c>
      <c r="F28" s="65" t="s">
        <v>39</v>
      </c>
      <c r="G28" s="313" t="s">
        <v>40</v>
      </c>
      <c r="H28" s="313"/>
      <c r="I28" s="313" t="s">
        <v>41</v>
      </c>
      <c r="J28" s="313"/>
      <c r="K28" s="313" t="s">
        <v>52</v>
      </c>
      <c r="L28" s="313"/>
      <c r="M28" s="213" t="s">
        <v>177</v>
      </c>
      <c r="N28" s="413" t="s">
        <v>5</v>
      </c>
      <c r="O28" s="322"/>
      <c r="P28" s="322"/>
      <c r="Q28" s="131"/>
      <c r="R28" s="322"/>
      <c r="S28" s="323"/>
      <c r="T28" s="215"/>
      <c r="U28" s="215"/>
      <c r="V28" s="215"/>
      <c r="W28" s="311" t="s">
        <v>122</v>
      </c>
      <c r="X28" s="312"/>
      <c r="Y28" s="312"/>
      <c r="Z28" s="312"/>
      <c r="AA28" s="312"/>
      <c r="AB28" s="222"/>
      <c r="AC28" s="225">
        <f>AC26/X2</f>
        <v>0.17303000000000002</v>
      </c>
      <c r="AD28" s="193"/>
      <c r="AE28" s="193"/>
      <c r="AF28" s="193"/>
    </row>
    <row r="29" spans="1:32" ht="37.5" customHeight="1">
      <c r="A29" s="213" t="s">
        <v>178</v>
      </c>
      <c r="B29" s="313" t="s">
        <v>179</v>
      </c>
      <c r="C29" s="313"/>
      <c r="D29" s="65" t="s">
        <v>180</v>
      </c>
      <c r="E29" s="65" t="s">
        <v>181</v>
      </c>
      <c r="F29" s="65" t="s">
        <v>182</v>
      </c>
      <c r="G29" s="313" t="s">
        <v>183</v>
      </c>
      <c r="H29" s="313"/>
      <c r="I29" s="313" t="s">
        <v>184</v>
      </c>
      <c r="J29" s="313"/>
      <c r="K29" s="313" t="s">
        <v>60</v>
      </c>
      <c r="L29" s="313"/>
      <c r="M29" s="226">
        <f ca="1">NOW()</f>
        <v>41121.30702407407</v>
      </c>
      <c r="N29" s="98" t="s">
        <v>19</v>
      </c>
      <c r="O29" s="94" t="s">
        <v>20</v>
      </c>
      <c r="P29" s="94" t="s">
        <v>21</v>
      </c>
      <c r="Q29" s="94" t="s">
        <v>22</v>
      </c>
      <c r="R29" s="406" t="s">
        <v>8</v>
      </c>
      <c r="S29" s="407"/>
      <c r="T29" s="220"/>
      <c r="U29" s="220"/>
      <c r="V29" s="220"/>
      <c r="W29" s="150"/>
      <c r="X29" s="221" t="s">
        <v>123</v>
      </c>
      <c r="Y29" s="221"/>
      <c r="Z29" s="221"/>
      <c r="AA29" s="221" t="s">
        <v>23</v>
      </c>
      <c r="AB29" s="408" t="s">
        <v>24</v>
      </c>
      <c r="AC29" s="409"/>
      <c r="AD29" s="193"/>
      <c r="AE29" s="193"/>
      <c r="AF29" s="193"/>
    </row>
    <row r="30" spans="14:29" ht="19.5" customHeight="1" thickBot="1">
      <c r="N30" s="139">
        <f>X2</f>
        <v>100</v>
      </c>
      <c r="O30" s="140"/>
      <c r="P30" s="141">
        <f>AC26</f>
        <v>17.303</v>
      </c>
      <c r="Q30" s="142">
        <v>0</v>
      </c>
      <c r="R30" s="307">
        <f>P30+Q30</f>
        <v>17.303</v>
      </c>
      <c r="S30" s="308"/>
      <c r="T30" s="143"/>
      <c r="U30" s="144"/>
      <c r="V30" s="144"/>
      <c r="W30" s="145"/>
      <c r="X30" s="146">
        <f>AC28/AA30</f>
        <v>0.5767666666666668</v>
      </c>
      <c r="Y30" s="146"/>
      <c r="Z30" s="146"/>
      <c r="AA30" s="147">
        <v>0.3</v>
      </c>
      <c r="AB30" s="309">
        <f ca="1">NOW()</f>
        <v>41121.30702407407</v>
      </c>
      <c r="AC30" s="310"/>
    </row>
  </sheetData>
  <sheetProtection/>
  <mergeCells count="109">
    <mergeCell ref="A1:K1"/>
    <mergeCell ref="N1:AC1"/>
    <mergeCell ref="A2:B2"/>
    <mergeCell ref="C2:G2"/>
    <mergeCell ref="N2:O2"/>
    <mergeCell ref="P2:T2"/>
    <mergeCell ref="B3:G4"/>
    <mergeCell ref="P3:V4"/>
    <mergeCell ref="A5:D5"/>
    <mergeCell ref="E5:F5"/>
    <mergeCell ref="G5:M5"/>
    <mergeCell ref="N5:Q5"/>
    <mergeCell ref="X5:Y5"/>
    <mergeCell ref="A6:D6"/>
    <mergeCell ref="E6:F6"/>
    <mergeCell ref="H6:M6"/>
    <mergeCell ref="N6:Q6"/>
    <mergeCell ref="A7:D7"/>
    <mergeCell ref="E7:F7"/>
    <mergeCell ref="H7:M7"/>
    <mergeCell ref="N7:Q7"/>
    <mergeCell ref="A8:D8"/>
    <mergeCell ref="E8:F8"/>
    <mergeCell ref="H8:M8"/>
    <mergeCell ref="N8:Q8"/>
    <mergeCell ref="A9:D9"/>
    <mergeCell ref="E9:F9"/>
    <mergeCell ref="H9:M9"/>
    <mergeCell ref="N9:Q9"/>
    <mergeCell ref="A10:D10"/>
    <mergeCell ref="E10:F10"/>
    <mergeCell ref="H10:M10"/>
    <mergeCell ref="N10:Q10"/>
    <mergeCell ref="A11:D11"/>
    <mergeCell ref="E11:F11"/>
    <mergeCell ref="H11:M11"/>
    <mergeCell ref="N11:Q11"/>
    <mergeCell ref="A12:D12"/>
    <mergeCell ref="E12:F12"/>
    <mergeCell ref="H12:M12"/>
    <mergeCell ref="N12:Q12"/>
    <mergeCell ref="A13:D13"/>
    <mergeCell ref="E13:F13"/>
    <mergeCell ref="H13:M13"/>
    <mergeCell ref="N13:Q13"/>
    <mergeCell ref="A14:D14"/>
    <mergeCell ref="E14:F14"/>
    <mergeCell ref="H14:M14"/>
    <mergeCell ref="N14:Q14"/>
    <mergeCell ref="A15:D15"/>
    <mergeCell ref="E15:F15"/>
    <mergeCell ref="H15:M15"/>
    <mergeCell ref="N15:Q15"/>
    <mergeCell ref="A16:D16"/>
    <mergeCell ref="E16:F16"/>
    <mergeCell ref="H16:M16"/>
    <mergeCell ref="N16:Q16"/>
    <mergeCell ref="A17:D17"/>
    <mergeCell ref="E17:F17"/>
    <mergeCell ref="H17:M17"/>
    <mergeCell ref="N17:Q17"/>
    <mergeCell ref="A18:D18"/>
    <mergeCell ref="E18:F18"/>
    <mergeCell ref="H18:M18"/>
    <mergeCell ref="N18:Q18"/>
    <mergeCell ref="A19:D19"/>
    <mergeCell ref="E19:F19"/>
    <mergeCell ref="H19:M19"/>
    <mergeCell ref="N19:Q19"/>
    <mergeCell ref="A20:D20"/>
    <mergeCell ref="E20:F20"/>
    <mergeCell ref="H20:M20"/>
    <mergeCell ref="N20:Q20"/>
    <mergeCell ref="A21:D21"/>
    <mergeCell ref="E21:F21"/>
    <mergeCell ref="H21:M21"/>
    <mergeCell ref="N21:Q21"/>
    <mergeCell ref="A22:D22"/>
    <mergeCell ref="E22:F22"/>
    <mergeCell ref="H22:M22"/>
    <mergeCell ref="N22:Q22"/>
    <mergeCell ref="A23:D23"/>
    <mergeCell ref="E23:F23"/>
    <mergeCell ref="H23:M23"/>
    <mergeCell ref="N23:Q23"/>
    <mergeCell ref="N24:Q24"/>
    <mergeCell ref="R24:AB24"/>
    <mergeCell ref="A25:K25"/>
    <mergeCell ref="N25:Q25"/>
    <mergeCell ref="A26:E26"/>
    <mergeCell ref="G26:H26"/>
    <mergeCell ref="I26:K26"/>
    <mergeCell ref="P26:Q26"/>
    <mergeCell ref="R27:S27"/>
    <mergeCell ref="B28:C28"/>
    <mergeCell ref="G28:H28"/>
    <mergeCell ref="I28:J28"/>
    <mergeCell ref="K28:L28"/>
    <mergeCell ref="N28:P28"/>
    <mergeCell ref="R28:S28"/>
    <mergeCell ref="AB29:AC29"/>
    <mergeCell ref="R30:S30"/>
    <mergeCell ref="AB30:AC30"/>
    <mergeCell ref="W28:AA28"/>
    <mergeCell ref="B29:C29"/>
    <mergeCell ref="G29:H29"/>
    <mergeCell ref="I29:J29"/>
    <mergeCell ref="K29:L29"/>
    <mergeCell ref="R29:S29"/>
  </mergeCells>
  <hyperlinks>
    <hyperlink ref="M1" location="LIST!A1" display="BACK TO MENU LIST"/>
  </hyperlinks>
  <printOptions/>
  <pageMargins left="0.7" right="0.45" top="0.75" bottom="0.5" header="0.3" footer="0.3"/>
  <pageSetup horizontalDpi="600" verticalDpi="600" orientation="landscape" scale="78" r:id="rId1"/>
  <colBreaks count="1" manualBreakCount="1">
    <brk id="13" max="65535" man="1"/>
  </colBreaks>
</worksheet>
</file>

<file path=xl/worksheets/sheet8.xml><?xml version="1.0" encoding="utf-8"?>
<worksheet xmlns="http://schemas.openxmlformats.org/spreadsheetml/2006/main" xmlns:r="http://schemas.openxmlformats.org/officeDocument/2006/relationships">
  <dimension ref="A1:AH30"/>
  <sheetViews>
    <sheetView zoomScalePageLayoutView="0" workbookViewId="0" topLeftCell="J1">
      <selection activeCell="M1" sqref="M1"/>
    </sheetView>
  </sheetViews>
  <sheetFormatPr defaultColWidth="9.140625" defaultRowHeight="12.75"/>
  <cols>
    <col min="1" max="1" width="9.8515625" style="87" customWidth="1"/>
    <col min="2" max="3" width="9.140625" style="87" customWidth="1"/>
    <col min="4" max="4" width="9.8515625" style="87" customWidth="1"/>
    <col min="5" max="5" width="9.140625" style="87" customWidth="1"/>
    <col min="6" max="6" width="14.421875" style="87" customWidth="1"/>
    <col min="7" max="7" width="4.8515625" style="87" customWidth="1"/>
    <col min="8" max="8" width="8.57421875" style="87" customWidth="1"/>
    <col min="9" max="9" width="9.8515625" style="87" customWidth="1"/>
    <col min="10" max="10" width="8.57421875" style="87" customWidth="1"/>
    <col min="11" max="12" width="13.7109375" style="87" customWidth="1"/>
    <col min="13" max="13" width="35.421875" style="87" customWidth="1"/>
    <col min="14" max="16" width="9.140625" style="87" customWidth="1"/>
    <col min="17" max="17" width="6.140625" style="87" customWidth="1"/>
    <col min="18" max="18" width="8.57421875" style="87" customWidth="1"/>
    <col min="19" max="19" width="7.7109375" style="87" customWidth="1"/>
    <col min="20" max="20" width="10.421875" style="87" customWidth="1"/>
    <col min="21" max="22" width="8.8515625" style="87" customWidth="1"/>
    <col min="23" max="23" width="9.8515625" style="87" customWidth="1"/>
    <col min="24" max="24" width="12.28125" style="87" customWidth="1"/>
    <col min="25" max="25" width="4.28125" style="87" customWidth="1"/>
    <col min="26" max="26" width="10.28125" style="87" customWidth="1"/>
    <col min="27" max="27" width="8.140625" style="87" customWidth="1"/>
    <col min="28" max="28" width="8.57421875" style="87" customWidth="1"/>
    <col min="29" max="29" width="11.57421875" style="87" customWidth="1"/>
    <col min="30" max="32" width="9.00390625" style="87" customWidth="1"/>
    <col min="33" max="16384" width="9.140625" style="87" customWidth="1"/>
  </cols>
  <sheetData>
    <row r="1" spans="1:34" ht="21.75" thickBot="1">
      <c r="A1" s="386" t="s">
        <v>43</v>
      </c>
      <c r="B1" s="386"/>
      <c r="C1" s="386"/>
      <c r="D1" s="386"/>
      <c r="E1" s="386"/>
      <c r="F1" s="386"/>
      <c r="G1" s="386"/>
      <c r="H1" s="386"/>
      <c r="I1" s="386"/>
      <c r="J1" s="386"/>
      <c r="K1" s="386"/>
      <c r="L1" s="85"/>
      <c r="M1" s="250" t="s">
        <v>629</v>
      </c>
      <c r="N1" s="387" t="s">
        <v>56</v>
      </c>
      <c r="O1" s="388"/>
      <c r="P1" s="388"/>
      <c r="Q1" s="388"/>
      <c r="R1" s="388"/>
      <c r="S1" s="388"/>
      <c r="T1" s="388"/>
      <c r="U1" s="388"/>
      <c r="V1" s="388"/>
      <c r="W1" s="388"/>
      <c r="X1" s="388"/>
      <c r="Y1" s="388"/>
      <c r="Z1" s="388"/>
      <c r="AA1" s="388"/>
      <c r="AB1" s="388"/>
      <c r="AC1" s="388"/>
      <c r="AD1" s="214"/>
      <c r="AE1" s="214"/>
      <c r="AF1" s="214"/>
      <c r="AG1" s="151"/>
      <c r="AH1" s="151"/>
    </row>
    <row r="2" spans="1:34" ht="47.25" customHeight="1" thickBot="1">
      <c r="A2" s="370" t="s">
        <v>44</v>
      </c>
      <c r="B2" s="370"/>
      <c r="C2" s="389" t="s">
        <v>185</v>
      </c>
      <c r="D2" s="389"/>
      <c r="E2" s="389"/>
      <c r="F2" s="389"/>
      <c r="G2" s="389"/>
      <c r="H2" s="88" t="s">
        <v>55</v>
      </c>
      <c r="I2" s="89">
        <v>100</v>
      </c>
      <c r="J2" s="88" t="s">
        <v>48</v>
      </c>
      <c r="K2" s="152">
        <v>4</v>
      </c>
      <c r="L2" s="153" t="s">
        <v>85</v>
      </c>
      <c r="M2" s="91"/>
      <c r="N2" s="390" t="s">
        <v>17</v>
      </c>
      <c r="O2" s="390"/>
      <c r="P2" s="391" t="str">
        <f>C2</f>
        <v>Buttered Egg Noodles</v>
      </c>
      <c r="Q2" s="391"/>
      <c r="R2" s="391"/>
      <c r="S2" s="391"/>
      <c r="T2" s="392"/>
      <c r="U2" s="149"/>
      <c r="V2" s="149"/>
      <c r="W2" s="88" t="s">
        <v>55</v>
      </c>
      <c r="X2" s="93">
        <f>I2</f>
        <v>100</v>
      </c>
      <c r="Y2" s="112"/>
      <c r="Z2" s="94" t="s">
        <v>53</v>
      </c>
      <c r="AA2" s="95">
        <f>K2</f>
        <v>4</v>
      </c>
      <c r="AB2" s="159" t="s">
        <v>85</v>
      </c>
      <c r="AC2" s="155"/>
      <c r="AD2" s="156"/>
      <c r="AE2" s="156"/>
      <c r="AF2" s="156"/>
      <c r="AG2" s="155"/>
      <c r="AH2" s="155"/>
    </row>
    <row r="3" spans="1:34" ht="19.5" customHeight="1">
      <c r="A3" s="216"/>
      <c r="B3" s="370"/>
      <c r="C3" s="423"/>
      <c r="D3" s="423"/>
      <c r="E3" s="423"/>
      <c r="F3" s="423"/>
      <c r="G3" s="423"/>
      <c r="H3" s="157"/>
      <c r="I3" s="214"/>
      <c r="J3" s="88"/>
      <c r="K3" s="95"/>
      <c r="L3" s="158"/>
      <c r="M3" s="92"/>
      <c r="N3" s="88"/>
      <c r="O3" s="88"/>
      <c r="P3" s="422">
        <f>C3</f>
        <v>0</v>
      </c>
      <c r="Q3" s="423"/>
      <c r="R3" s="423"/>
      <c r="S3" s="423"/>
      <c r="T3" s="423"/>
      <c r="U3" s="423"/>
      <c r="V3" s="423"/>
      <c r="W3" s="88"/>
      <c r="X3" s="112">
        <f>I3</f>
        <v>0</v>
      </c>
      <c r="Y3" s="112"/>
      <c r="Z3" s="94"/>
      <c r="AA3" s="95"/>
      <c r="AB3" s="159"/>
      <c r="AC3" s="155"/>
      <c r="AD3" s="156"/>
      <c r="AE3" s="156"/>
      <c r="AF3" s="156"/>
      <c r="AG3" s="155"/>
      <c r="AH3" s="155"/>
    </row>
    <row r="4" spans="2:34" ht="15" customHeight="1" thickBot="1">
      <c r="B4" s="410"/>
      <c r="C4" s="410"/>
      <c r="D4" s="410"/>
      <c r="E4" s="410"/>
      <c r="F4" s="410"/>
      <c r="G4" s="410"/>
      <c r="H4" s="160"/>
      <c r="I4" s="160"/>
      <c r="N4" s="161"/>
      <c r="O4" s="161"/>
      <c r="P4" s="410"/>
      <c r="Q4" s="410"/>
      <c r="R4" s="410"/>
      <c r="S4" s="410"/>
      <c r="T4" s="410"/>
      <c r="U4" s="410"/>
      <c r="V4" s="410"/>
      <c r="W4" s="214"/>
      <c r="X4" s="155"/>
      <c r="Y4" s="155"/>
      <c r="Z4" s="155"/>
      <c r="AA4" s="155"/>
      <c r="AB4" s="155"/>
      <c r="AC4" s="155"/>
      <c r="AD4" s="162"/>
      <c r="AE4" s="162"/>
      <c r="AF4" s="162"/>
      <c r="AG4" s="155"/>
      <c r="AH4" s="155"/>
    </row>
    <row r="5" spans="1:32" ht="45.75" customHeight="1" thickBot="1">
      <c r="A5" s="381" t="s">
        <v>1</v>
      </c>
      <c r="B5" s="396"/>
      <c r="C5" s="396"/>
      <c r="D5" s="397"/>
      <c r="E5" s="420" t="s">
        <v>54</v>
      </c>
      <c r="F5" s="421"/>
      <c r="G5" s="420" t="s">
        <v>32</v>
      </c>
      <c r="H5" s="427"/>
      <c r="I5" s="427"/>
      <c r="J5" s="427"/>
      <c r="K5" s="427"/>
      <c r="L5" s="427"/>
      <c r="M5" s="421"/>
      <c r="N5" s="425" t="s">
        <v>1</v>
      </c>
      <c r="O5" s="426"/>
      <c r="P5" s="426"/>
      <c r="Q5" s="426"/>
      <c r="R5" s="163" t="s">
        <v>31</v>
      </c>
      <c r="S5" s="223" t="s">
        <v>2</v>
      </c>
      <c r="T5" s="164" t="s">
        <v>51</v>
      </c>
      <c r="U5" s="163" t="s">
        <v>30</v>
      </c>
      <c r="V5" s="163" t="s">
        <v>49</v>
      </c>
      <c r="W5" s="163" t="s">
        <v>58</v>
      </c>
      <c r="X5" s="362" t="s">
        <v>79</v>
      </c>
      <c r="Y5" s="362"/>
      <c r="Z5" s="163" t="s">
        <v>50</v>
      </c>
      <c r="AA5" s="164" t="s">
        <v>13</v>
      </c>
      <c r="AB5" s="164" t="s">
        <v>129</v>
      </c>
      <c r="AC5" s="165" t="s">
        <v>130</v>
      </c>
      <c r="AD5" s="214"/>
      <c r="AE5" s="214"/>
      <c r="AF5" s="214"/>
    </row>
    <row r="6" spans="1:32" ht="18.75" customHeight="1">
      <c r="A6" s="363" t="s">
        <v>186</v>
      </c>
      <c r="B6" s="364"/>
      <c r="C6" s="364"/>
      <c r="D6" s="365"/>
      <c r="E6" s="366" t="s">
        <v>187</v>
      </c>
      <c r="F6" s="367"/>
      <c r="G6" s="98">
        <v>1</v>
      </c>
      <c r="H6" s="364" t="s">
        <v>188</v>
      </c>
      <c r="I6" s="364"/>
      <c r="J6" s="364"/>
      <c r="K6" s="364"/>
      <c r="L6" s="364"/>
      <c r="M6" s="367"/>
      <c r="N6" s="394" t="str">
        <f aca="true" t="shared" si="0" ref="N6:N21">A6</f>
        <v>Egg Noodles,Cooked Hot</v>
      </c>
      <c r="O6" s="395"/>
      <c r="P6" s="395"/>
      <c r="Q6" s="395"/>
      <c r="R6" s="227">
        <v>0.125</v>
      </c>
      <c r="S6" s="167" t="s">
        <v>61</v>
      </c>
      <c r="T6" s="168">
        <f>R6*X2</f>
        <v>12.5</v>
      </c>
      <c r="U6" s="184">
        <f>(X2*R6)/AA6</f>
        <v>12.5</v>
      </c>
      <c r="V6" s="170"/>
      <c r="W6" s="171">
        <v>1.26</v>
      </c>
      <c r="X6" s="228">
        <v>13</v>
      </c>
      <c r="Y6" s="228"/>
      <c r="Z6" s="173">
        <f aca="true" t="shared" si="1" ref="Z6:Z11">W6*X6</f>
        <v>16.38</v>
      </c>
      <c r="AA6" s="174">
        <v>1</v>
      </c>
      <c r="AB6" s="175">
        <f>Z6/X2</f>
        <v>0.1638</v>
      </c>
      <c r="AC6" s="176">
        <f>Z6</f>
        <v>16.38</v>
      </c>
      <c r="AD6" s="177"/>
      <c r="AE6" s="177"/>
      <c r="AF6" s="177"/>
    </row>
    <row r="7" spans="1:32" ht="18.75" customHeight="1">
      <c r="A7" s="351" t="s">
        <v>189</v>
      </c>
      <c r="B7" s="352"/>
      <c r="C7" s="352"/>
      <c r="D7" s="353"/>
      <c r="E7" s="356" t="s">
        <v>190</v>
      </c>
      <c r="F7" s="355"/>
      <c r="G7" s="98">
        <v>2</v>
      </c>
      <c r="H7" s="352" t="s">
        <v>191</v>
      </c>
      <c r="I7" s="352"/>
      <c r="J7" s="352"/>
      <c r="K7" s="352"/>
      <c r="L7" s="352"/>
      <c r="M7" s="355"/>
      <c r="N7" s="394" t="str">
        <f t="shared" si="0"/>
        <v>Butter, unsalted, cubed 1 inch</v>
      </c>
      <c r="O7" s="395"/>
      <c r="P7" s="395"/>
      <c r="Q7" s="395"/>
      <c r="R7" s="178">
        <v>0.03</v>
      </c>
      <c r="S7" s="167" t="s">
        <v>61</v>
      </c>
      <c r="T7" s="228">
        <f>X2*R7</f>
        <v>3</v>
      </c>
      <c r="U7" s="184">
        <f>(X2*R7)/AA7</f>
        <v>3</v>
      </c>
      <c r="V7" s="170"/>
      <c r="W7" s="171">
        <v>2.87</v>
      </c>
      <c r="X7" s="228">
        <f>U7/1</f>
        <v>3</v>
      </c>
      <c r="Y7" s="228"/>
      <c r="Z7" s="173">
        <f t="shared" si="1"/>
        <v>8.61</v>
      </c>
      <c r="AA7" s="179">
        <v>1</v>
      </c>
      <c r="AB7" s="175">
        <f>Z7/X2</f>
        <v>0.0861</v>
      </c>
      <c r="AC7" s="176">
        <f>Z7</f>
        <v>8.61</v>
      </c>
      <c r="AD7" s="177"/>
      <c r="AE7" s="177"/>
      <c r="AF7" s="177"/>
    </row>
    <row r="8" spans="1:32" ht="18.75" customHeight="1">
      <c r="A8" s="351" t="s">
        <v>106</v>
      </c>
      <c r="B8" s="352"/>
      <c r="C8" s="352"/>
      <c r="D8" s="353"/>
      <c r="E8" s="354" t="s">
        <v>192</v>
      </c>
      <c r="F8" s="355"/>
      <c r="G8" s="98"/>
      <c r="H8" s="352"/>
      <c r="I8" s="352"/>
      <c r="J8" s="352"/>
      <c r="K8" s="352"/>
      <c r="L8" s="352"/>
      <c r="M8" s="355"/>
      <c r="N8" s="394" t="str">
        <f t="shared" si="0"/>
        <v>Salt</v>
      </c>
      <c r="O8" s="395"/>
      <c r="P8" s="395"/>
      <c r="Q8" s="395"/>
      <c r="R8" s="178">
        <v>0.04</v>
      </c>
      <c r="S8" s="167" t="s">
        <v>172</v>
      </c>
      <c r="T8" s="168">
        <f>X2*R8</f>
        <v>4</v>
      </c>
      <c r="U8" s="180">
        <f>(X2*R8)/AA8</f>
        <v>4</v>
      </c>
      <c r="V8" s="170"/>
      <c r="W8" s="171">
        <v>0.02</v>
      </c>
      <c r="X8" s="181">
        <f>U8/1</f>
        <v>4</v>
      </c>
      <c r="Y8" s="181"/>
      <c r="Z8" s="173">
        <f t="shared" si="1"/>
        <v>0.08</v>
      </c>
      <c r="AA8" s="179">
        <v>1</v>
      </c>
      <c r="AB8" s="175">
        <f>Z8/X2</f>
        <v>0.0008</v>
      </c>
      <c r="AC8" s="176">
        <f>Z8</f>
        <v>0.08</v>
      </c>
      <c r="AD8" s="177"/>
      <c r="AE8" s="177"/>
      <c r="AF8" s="177"/>
    </row>
    <row r="9" spans="1:32" ht="18.75" customHeight="1">
      <c r="A9" s="351" t="s">
        <v>193</v>
      </c>
      <c r="B9" s="352"/>
      <c r="C9" s="352"/>
      <c r="D9" s="353"/>
      <c r="E9" s="356" t="s">
        <v>194</v>
      </c>
      <c r="F9" s="355"/>
      <c r="G9" s="98"/>
      <c r="H9" s="352"/>
      <c r="I9" s="352"/>
      <c r="J9" s="352"/>
      <c r="K9" s="352"/>
      <c r="L9" s="352"/>
      <c r="M9" s="355"/>
      <c r="N9" s="394" t="str">
        <f t="shared" si="0"/>
        <v>Pepper, White, Ground</v>
      </c>
      <c r="O9" s="395"/>
      <c r="P9" s="395"/>
      <c r="Q9" s="395"/>
      <c r="R9" s="178">
        <v>0.03</v>
      </c>
      <c r="S9" s="167" t="s">
        <v>172</v>
      </c>
      <c r="T9" s="168">
        <f>X2*R9</f>
        <v>3</v>
      </c>
      <c r="U9" s="180">
        <f>(X2*R9)/AA9</f>
        <v>3</v>
      </c>
      <c r="V9" s="170"/>
      <c r="W9" s="171">
        <v>0.53</v>
      </c>
      <c r="X9" s="168">
        <f>U9/1</f>
        <v>3</v>
      </c>
      <c r="Y9" s="168"/>
      <c r="Z9" s="173">
        <f t="shared" si="1"/>
        <v>1.59</v>
      </c>
      <c r="AA9" s="179">
        <v>1</v>
      </c>
      <c r="AB9" s="175">
        <f>Z9/X2</f>
        <v>0.0159</v>
      </c>
      <c r="AC9" s="176">
        <f>Z9</f>
        <v>1.59</v>
      </c>
      <c r="AD9" s="177"/>
      <c r="AE9" s="177"/>
      <c r="AF9" s="177"/>
    </row>
    <row r="10" spans="1:32" ht="18.75" customHeight="1">
      <c r="A10" s="351" t="s">
        <v>195</v>
      </c>
      <c r="B10" s="352"/>
      <c r="C10" s="352"/>
      <c r="D10" s="353"/>
      <c r="E10" s="356" t="s">
        <v>196</v>
      </c>
      <c r="F10" s="355"/>
      <c r="G10" s="98"/>
      <c r="H10" s="352"/>
      <c r="I10" s="352"/>
      <c r="J10" s="352"/>
      <c r="K10" s="352"/>
      <c r="L10" s="352"/>
      <c r="M10" s="355"/>
      <c r="N10" s="394" t="str">
        <f t="shared" si="0"/>
        <v>Parlsey, Fresh Chopped</v>
      </c>
      <c r="O10" s="395"/>
      <c r="P10" s="395"/>
      <c r="Q10" s="395"/>
      <c r="R10" s="183">
        <v>0.02</v>
      </c>
      <c r="S10" s="167" t="s">
        <v>156</v>
      </c>
      <c r="T10" s="168">
        <f>X2*R10</f>
        <v>2</v>
      </c>
      <c r="U10" s="180">
        <f>(X2*R10)/AA10</f>
        <v>2.1052631578947367</v>
      </c>
      <c r="V10" s="170"/>
      <c r="W10" s="171">
        <v>0.37</v>
      </c>
      <c r="X10" s="181">
        <f>U10/1</f>
        <v>2.1052631578947367</v>
      </c>
      <c r="Y10" s="181"/>
      <c r="Z10" s="173">
        <f t="shared" si="1"/>
        <v>0.7789473684210526</v>
      </c>
      <c r="AA10" s="179">
        <v>0.95</v>
      </c>
      <c r="AB10" s="175">
        <f>Z10/X2</f>
        <v>0.007789473684210526</v>
      </c>
      <c r="AC10" s="176">
        <f>Z10</f>
        <v>0.7789473684210526</v>
      </c>
      <c r="AD10" s="177"/>
      <c r="AE10" s="177"/>
      <c r="AF10" s="177"/>
    </row>
    <row r="11" spans="1:32" ht="18.75" customHeight="1">
      <c r="A11" s="351"/>
      <c r="B11" s="359"/>
      <c r="C11" s="359"/>
      <c r="D11" s="355"/>
      <c r="E11" s="356"/>
      <c r="F11" s="355"/>
      <c r="G11" s="98"/>
      <c r="H11" s="352"/>
      <c r="I11" s="352"/>
      <c r="J11" s="352"/>
      <c r="K11" s="352"/>
      <c r="L11" s="352"/>
      <c r="M11" s="355"/>
      <c r="N11" s="393">
        <f t="shared" si="0"/>
        <v>0</v>
      </c>
      <c r="O11" s="359"/>
      <c r="P11" s="359"/>
      <c r="Q11" s="359"/>
      <c r="R11" s="178"/>
      <c r="S11" s="167"/>
      <c r="T11" s="168">
        <f>X2*R11</f>
        <v>0</v>
      </c>
      <c r="U11" s="184">
        <f>(X2*R11)/AA11</f>
        <v>0</v>
      </c>
      <c r="V11" s="170"/>
      <c r="W11" s="171">
        <v>0</v>
      </c>
      <c r="X11" s="181">
        <f>U11/1</f>
        <v>0</v>
      </c>
      <c r="Y11" s="181"/>
      <c r="Z11" s="173">
        <f t="shared" si="1"/>
        <v>0</v>
      </c>
      <c r="AA11" s="179">
        <v>1</v>
      </c>
      <c r="AB11" s="175">
        <f>Z11/X2</f>
        <v>0</v>
      </c>
      <c r="AC11" s="176">
        <f>ROUND(U11*AB11,5)</f>
        <v>0</v>
      </c>
      <c r="AD11" s="177"/>
      <c r="AE11" s="177"/>
      <c r="AF11" s="177"/>
    </row>
    <row r="12" spans="1:32" ht="18.75" customHeight="1">
      <c r="A12" s="351"/>
      <c r="B12" s="352"/>
      <c r="C12" s="352"/>
      <c r="D12" s="353"/>
      <c r="E12" s="356"/>
      <c r="F12" s="355"/>
      <c r="G12" s="98"/>
      <c r="H12" s="352"/>
      <c r="I12" s="352"/>
      <c r="J12" s="352"/>
      <c r="K12" s="352"/>
      <c r="L12" s="352"/>
      <c r="M12" s="355"/>
      <c r="N12" s="351">
        <f>A12</f>
        <v>0</v>
      </c>
      <c r="O12" s="357"/>
      <c r="P12" s="357"/>
      <c r="Q12" s="357"/>
      <c r="R12" s="178"/>
      <c r="S12" s="167"/>
      <c r="T12" s="168"/>
      <c r="U12" s="180"/>
      <c r="V12" s="170"/>
      <c r="W12" s="171"/>
      <c r="X12" s="181"/>
      <c r="Y12" s="181"/>
      <c r="Z12" s="173"/>
      <c r="AA12" s="179"/>
      <c r="AB12" s="175"/>
      <c r="AC12" s="182"/>
      <c r="AD12" s="177"/>
      <c r="AE12" s="177"/>
      <c r="AF12" s="177"/>
    </row>
    <row r="13" spans="1:32" ht="18.75" customHeight="1">
      <c r="A13" s="351"/>
      <c r="B13" s="352"/>
      <c r="C13" s="352"/>
      <c r="D13" s="353"/>
      <c r="E13" s="354"/>
      <c r="F13" s="355"/>
      <c r="G13" s="98"/>
      <c r="H13" s="352"/>
      <c r="I13" s="352"/>
      <c r="J13" s="352"/>
      <c r="K13" s="352"/>
      <c r="L13" s="352"/>
      <c r="M13" s="355"/>
      <c r="N13" s="394">
        <f t="shared" si="0"/>
        <v>0</v>
      </c>
      <c r="O13" s="395"/>
      <c r="P13" s="395"/>
      <c r="Q13" s="395"/>
      <c r="R13" s="178"/>
      <c r="S13" s="167"/>
      <c r="T13" s="168"/>
      <c r="U13" s="184"/>
      <c r="V13" s="170"/>
      <c r="W13" s="171"/>
      <c r="X13" s="181"/>
      <c r="Y13" s="181"/>
      <c r="Z13" s="173"/>
      <c r="AA13" s="179"/>
      <c r="AB13" s="175"/>
      <c r="AC13" s="182"/>
      <c r="AD13" s="177"/>
      <c r="AE13" s="177"/>
      <c r="AF13" s="177"/>
    </row>
    <row r="14" spans="1:32" ht="18.75" customHeight="1">
      <c r="A14" s="351"/>
      <c r="B14" s="352"/>
      <c r="C14" s="352"/>
      <c r="D14" s="353"/>
      <c r="E14" s="354"/>
      <c r="F14" s="355"/>
      <c r="G14" s="98"/>
      <c r="H14" s="360"/>
      <c r="I14" s="360"/>
      <c r="J14" s="360"/>
      <c r="K14" s="360"/>
      <c r="L14" s="360"/>
      <c r="M14" s="401"/>
      <c r="N14" s="394">
        <f t="shared" si="0"/>
        <v>0</v>
      </c>
      <c r="O14" s="395"/>
      <c r="P14" s="395"/>
      <c r="Q14" s="395"/>
      <c r="R14" s="178"/>
      <c r="S14" s="167"/>
      <c r="T14" s="168"/>
      <c r="U14" s="184"/>
      <c r="V14" s="170"/>
      <c r="W14" s="171"/>
      <c r="X14" s="168"/>
      <c r="Y14" s="168"/>
      <c r="Z14" s="173"/>
      <c r="AA14" s="179"/>
      <c r="AB14" s="175"/>
      <c r="AC14" s="182"/>
      <c r="AD14" s="177"/>
      <c r="AE14" s="177"/>
      <c r="AF14" s="177"/>
    </row>
    <row r="15" spans="1:32" ht="18.75" customHeight="1">
      <c r="A15" s="351"/>
      <c r="B15" s="352"/>
      <c r="C15" s="352"/>
      <c r="D15" s="353"/>
      <c r="E15" s="354"/>
      <c r="F15" s="355"/>
      <c r="G15" s="98"/>
      <c r="H15" s="352"/>
      <c r="I15" s="352"/>
      <c r="J15" s="352"/>
      <c r="K15" s="352"/>
      <c r="L15" s="352"/>
      <c r="M15" s="355"/>
      <c r="N15" s="394">
        <f t="shared" si="0"/>
        <v>0</v>
      </c>
      <c r="O15" s="395"/>
      <c r="P15" s="395"/>
      <c r="Q15" s="395"/>
      <c r="R15" s="185"/>
      <c r="S15" s="167"/>
      <c r="T15" s="168"/>
      <c r="U15" s="184"/>
      <c r="V15" s="170"/>
      <c r="W15" s="171"/>
      <c r="X15" s="168"/>
      <c r="Y15" s="168"/>
      <c r="Z15" s="173"/>
      <c r="AA15" s="179"/>
      <c r="AB15" s="175"/>
      <c r="AC15" s="182"/>
      <c r="AD15" s="177"/>
      <c r="AE15" s="177"/>
      <c r="AF15" s="177"/>
    </row>
    <row r="16" spans="1:32" ht="18.75" customHeight="1">
      <c r="A16" s="351"/>
      <c r="B16" s="352"/>
      <c r="C16" s="352"/>
      <c r="D16" s="353"/>
      <c r="E16" s="354"/>
      <c r="F16" s="355"/>
      <c r="G16" s="98"/>
      <c r="H16" s="352"/>
      <c r="I16" s="352"/>
      <c r="J16" s="352"/>
      <c r="K16" s="352"/>
      <c r="L16" s="352"/>
      <c r="M16" s="355"/>
      <c r="N16" s="394">
        <f t="shared" si="0"/>
        <v>0</v>
      </c>
      <c r="O16" s="395"/>
      <c r="P16" s="395"/>
      <c r="Q16" s="395"/>
      <c r="R16" s="185"/>
      <c r="S16" s="167"/>
      <c r="T16" s="168"/>
      <c r="U16" s="184"/>
      <c r="V16" s="170"/>
      <c r="W16" s="171"/>
      <c r="X16" s="168"/>
      <c r="Y16" s="168"/>
      <c r="Z16" s="173"/>
      <c r="AA16" s="179"/>
      <c r="AB16" s="175"/>
      <c r="AC16" s="182"/>
      <c r="AD16" s="177"/>
      <c r="AE16" s="177"/>
      <c r="AF16" s="177"/>
    </row>
    <row r="17" spans="1:32" ht="18.75" customHeight="1">
      <c r="A17" s="351"/>
      <c r="B17" s="352"/>
      <c r="C17" s="352"/>
      <c r="D17" s="353"/>
      <c r="E17" s="354"/>
      <c r="F17" s="355"/>
      <c r="G17" s="98"/>
      <c r="H17" s="352"/>
      <c r="I17" s="352"/>
      <c r="J17" s="352"/>
      <c r="K17" s="352"/>
      <c r="L17" s="352"/>
      <c r="M17" s="355"/>
      <c r="N17" s="394">
        <f t="shared" si="0"/>
        <v>0</v>
      </c>
      <c r="O17" s="395"/>
      <c r="P17" s="395"/>
      <c r="Q17" s="395"/>
      <c r="R17" s="185"/>
      <c r="S17" s="167"/>
      <c r="T17" s="168"/>
      <c r="U17" s="184"/>
      <c r="V17" s="170"/>
      <c r="W17" s="171"/>
      <c r="X17" s="168"/>
      <c r="Y17" s="168"/>
      <c r="Z17" s="173"/>
      <c r="AA17" s="179"/>
      <c r="AB17" s="175"/>
      <c r="AC17" s="182"/>
      <c r="AD17" s="177"/>
      <c r="AE17" s="177"/>
      <c r="AF17" s="177"/>
    </row>
    <row r="18" spans="1:32" ht="18.75" customHeight="1">
      <c r="A18" s="351"/>
      <c r="B18" s="352"/>
      <c r="C18" s="352"/>
      <c r="D18" s="353"/>
      <c r="E18" s="354"/>
      <c r="F18" s="355"/>
      <c r="G18" s="98"/>
      <c r="H18" s="352"/>
      <c r="I18" s="352"/>
      <c r="J18" s="352"/>
      <c r="K18" s="352"/>
      <c r="L18" s="352"/>
      <c r="M18" s="355"/>
      <c r="N18" s="394">
        <f t="shared" si="0"/>
        <v>0</v>
      </c>
      <c r="O18" s="395"/>
      <c r="P18" s="395"/>
      <c r="Q18" s="395"/>
      <c r="R18" s="185"/>
      <c r="S18" s="167"/>
      <c r="T18" s="168"/>
      <c r="U18" s="184"/>
      <c r="V18" s="170"/>
      <c r="W18" s="171"/>
      <c r="X18" s="168"/>
      <c r="Y18" s="168"/>
      <c r="Z18" s="173"/>
      <c r="AA18" s="179"/>
      <c r="AB18" s="175"/>
      <c r="AC18" s="182"/>
      <c r="AD18" s="177"/>
      <c r="AE18" s="177"/>
      <c r="AF18" s="177"/>
    </row>
    <row r="19" spans="1:32" ht="18.75" customHeight="1">
      <c r="A19" s="351"/>
      <c r="B19" s="352"/>
      <c r="C19" s="352"/>
      <c r="D19" s="353"/>
      <c r="E19" s="354"/>
      <c r="F19" s="355"/>
      <c r="G19" s="98"/>
      <c r="H19" s="352"/>
      <c r="I19" s="352"/>
      <c r="J19" s="352"/>
      <c r="K19" s="352"/>
      <c r="L19" s="352"/>
      <c r="M19" s="355"/>
      <c r="N19" s="394">
        <f t="shared" si="0"/>
        <v>0</v>
      </c>
      <c r="O19" s="395"/>
      <c r="P19" s="395"/>
      <c r="Q19" s="395"/>
      <c r="R19" s="185"/>
      <c r="S19" s="167"/>
      <c r="T19" s="168"/>
      <c r="U19" s="184"/>
      <c r="V19" s="170"/>
      <c r="W19" s="171"/>
      <c r="X19" s="168"/>
      <c r="Y19" s="168"/>
      <c r="Z19" s="173"/>
      <c r="AA19" s="179"/>
      <c r="AB19" s="175"/>
      <c r="AC19" s="182"/>
      <c r="AD19" s="177"/>
      <c r="AE19" s="177"/>
      <c r="AF19" s="177"/>
    </row>
    <row r="20" spans="1:32" ht="18.75" customHeight="1">
      <c r="A20" s="351"/>
      <c r="B20" s="352"/>
      <c r="C20" s="352"/>
      <c r="D20" s="353"/>
      <c r="E20" s="354"/>
      <c r="F20" s="355"/>
      <c r="G20" s="98"/>
      <c r="H20" s="352"/>
      <c r="I20" s="352"/>
      <c r="J20" s="352"/>
      <c r="K20" s="352"/>
      <c r="L20" s="352"/>
      <c r="M20" s="355"/>
      <c r="N20" s="394">
        <f t="shared" si="0"/>
        <v>0</v>
      </c>
      <c r="O20" s="395"/>
      <c r="P20" s="395"/>
      <c r="Q20" s="395"/>
      <c r="R20" s="185"/>
      <c r="S20" s="167"/>
      <c r="T20" s="168"/>
      <c r="U20" s="184"/>
      <c r="V20" s="170"/>
      <c r="W20" s="171"/>
      <c r="X20" s="168"/>
      <c r="Y20" s="168"/>
      <c r="Z20" s="173"/>
      <c r="AA20" s="179"/>
      <c r="AB20" s="175"/>
      <c r="AC20" s="182"/>
      <c r="AD20" s="177"/>
      <c r="AE20" s="177"/>
      <c r="AF20" s="177"/>
    </row>
    <row r="21" spans="1:32" ht="18.75" customHeight="1">
      <c r="A21" s="351"/>
      <c r="B21" s="352"/>
      <c r="C21" s="352"/>
      <c r="D21" s="353"/>
      <c r="E21" s="354"/>
      <c r="F21" s="355"/>
      <c r="G21" s="98"/>
      <c r="H21" s="352"/>
      <c r="I21" s="352"/>
      <c r="J21" s="352"/>
      <c r="K21" s="352"/>
      <c r="L21" s="352"/>
      <c r="M21" s="355"/>
      <c r="N21" s="394">
        <f t="shared" si="0"/>
        <v>0</v>
      </c>
      <c r="O21" s="395"/>
      <c r="P21" s="395"/>
      <c r="Q21" s="395"/>
      <c r="R21" s="185"/>
      <c r="S21" s="167"/>
      <c r="T21" s="168"/>
      <c r="U21" s="184"/>
      <c r="V21" s="170"/>
      <c r="W21" s="171"/>
      <c r="X21" s="168"/>
      <c r="Y21" s="168"/>
      <c r="Z21" s="173"/>
      <c r="AA21" s="179"/>
      <c r="AB21" s="175"/>
      <c r="AC21" s="182"/>
      <c r="AD21" s="177"/>
      <c r="AE21" s="177"/>
      <c r="AF21" s="177"/>
    </row>
    <row r="22" spans="1:32" ht="18.75" customHeight="1">
      <c r="A22" s="351"/>
      <c r="B22" s="352"/>
      <c r="C22" s="352"/>
      <c r="D22" s="353"/>
      <c r="E22" s="354"/>
      <c r="F22" s="355"/>
      <c r="G22" s="98"/>
      <c r="H22" s="352"/>
      <c r="I22" s="352"/>
      <c r="J22" s="352"/>
      <c r="K22" s="352"/>
      <c r="L22" s="352"/>
      <c r="M22" s="355"/>
      <c r="N22" s="394"/>
      <c r="O22" s="395"/>
      <c r="P22" s="395"/>
      <c r="Q22" s="395"/>
      <c r="R22" s="185"/>
      <c r="S22" s="167"/>
      <c r="T22" s="168"/>
      <c r="U22" s="184"/>
      <c r="V22" s="170"/>
      <c r="W22" s="171"/>
      <c r="X22" s="168"/>
      <c r="Y22" s="168"/>
      <c r="Z22" s="186"/>
      <c r="AA22" s="179"/>
      <c r="AB22" s="175"/>
      <c r="AC22" s="182"/>
      <c r="AD22" s="177"/>
      <c r="AE22" s="177"/>
      <c r="AF22" s="177"/>
    </row>
    <row r="23" spans="1:32" ht="18.75" customHeight="1" thickBot="1">
      <c r="A23" s="414"/>
      <c r="B23" s="402"/>
      <c r="C23" s="402"/>
      <c r="D23" s="415"/>
      <c r="E23" s="354"/>
      <c r="F23" s="355"/>
      <c r="G23" s="187"/>
      <c r="H23" s="402"/>
      <c r="I23" s="402"/>
      <c r="J23" s="402"/>
      <c r="K23" s="402"/>
      <c r="L23" s="402"/>
      <c r="M23" s="403"/>
      <c r="N23" s="394"/>
      <c r="O23" s="395"/>
      <c r="P23" s="395"/>
      <c r="Q23" s="395"/>
      <c r="R23" s="185"/>
      <c r="S23" s="167"/>
      <c r="T23" s="168"/>
      <c r="U23" s="184"/>
      <c r="V23" s="170"/>
      <c r="W23" s="171"/>
      <c r="X23" s="168"/>
      <c r="Y23" s="168"/>
      <c r="Z23" s="186"/>
      <c r="AA23" s="179"/>
      <c r="AB23" s="175"/>
      <c r="AC23" s="182"/>
      <c r="AD23" s="177"/>
      <c r="AE23" s="177"/>
      <c r="AF23" s="177"/>
    </row>
    <row r="24" spans="1:32" ht="25.5" customHeight="1" thickBot="1">
      <c r="A24" s="188"/>
      <c r="B24" s="217"/>
      <c r="C24" s="217"/>
      <c r="D24" s="217"/>
      <c r="E24" s="217"/>
      <c r="F24" s="217"/>
      <c r="G24" s="217"/>
      <c r="H24" s="217"/>
      <c r="I24" s="217"/>
      <c r="J24" s="217"/>
      <c r="K24" s="218"/>
      <c r="L24" s="131"/>
      <c r="M24" s="131"/>
      <c r="N24" s="416" t="s">
        <v>47</v>
      </c>
      <c r="O24" s="417"/>
      <c r="P24" s="417"/>
      <c r="Q24" s="418"/>
      <c r="R24" s="419" t="s">
        <v>7</v>
      </c>
      <c r="S24" s="418"/>
      <c r="T24" s="418"/>
      <c r="U24" s="418"/>
      <c r="V24" s="418"/>
      <c r="W24" s="418"/>
      <c r="X24" s="418"/>
      <c r="Y24" s="418"/>
      <c r="Z24" s="418"/>
      <c r="AA24" s="418"/>
      <c r="AB24" s="418"/>
      <c r="AC24" s="122">
        <f>ROUNDUP(SUM(AC6:AC23),5)</f>
        <v>27.43895</v>
      </c>
      <c r="AD24" s="177"/>
      <c r="AE24" s="177"/>
      <c r="AF24" s="177"/>
    </row>
    <row r="25" spans="1:32" ht="20.25" customHeight="1">
      <c r="A25" s="398" t="s">
        <v>45</v>
      </c>
      <c r="B25" s="399"/>
      <c r="C25" s="399"/>
      <c r="D25" s="399"/>
      <c r="E25" s="399"/>
      <c r="F25" s="399"/>
      <c r="G25" s="399"/>
      <c r="H25" s="399"/>
      <c r="I25" s="399"/>
      <c r="J25" s="399"/>
      <c r="K25" s="400"/>
      <c r="L25" s="189"/>
      <c r="M25" s="189"/>
      <c r="N25" s="411"/>
      <c r="O25" s="412"/>
      <c r="P25" s="412"/>
      <c r="Q25" s="412"/>
      <c r="R25" s="190"/>
      <c r="S25" s="190"/>
      <c r="T25" s="190"/>
      <c r="U25" s="190"/>
      <c r="V25" s="190"/>
      <c r="W25" s="112" t="s">
        <v>9</v>
      </c>
      <c r="X25" s="112"/>
      <c r="Y25" s="112"/>
      <c r="Z25" s="112"/>
      <c r="AA25" s="112"/>
      <c r="AB25" s="112"/>
      <c r="AC25" s="125">
        <f>ROUND(AC24*10/100,5)</f>
        <v>2.7439</v>
      </c>
      <c r="AD25" s="177"/>
      <c r="AE25" s="177"/>
      <c r="AF25" s="177"/>
    </row>
    <row r="26" spans="1:32" ht="22.5" customHeight="1" thickBot="1">
      <c r="A26" s="329" t="s">
        <v>42</v>
      </c>
      <c r="B26" s="404"/>
      <c r="C26" s="404"/>
      <c r="D26" s="404"/>
      <c r="E26" s="404"/>
      <c r="F26" s="219"/>
      <c r="G26" s="331" t="s">
        <v>46</v>
      </c>
      <c r="H26" s="331"/>
      <c r="I26" s="331"/>
      <c r="J26" s="404"/>
      <c r="K26" s="405"/>
      <c r="L26" s="219"/>
      <c r="M26" s="219"/>
      <c r="N26" s="145"/>
      <c r="O26" s="191"/>
      <c r="P26" s="410"/>
      <c r="Q26" s="410"/>
      <c r="R26" s="192"/>
      <c r="S26" s="192"/>
      <c r="T26" s="192"/>
      <c r="U26" s="192"/>
      <c r="V26" s="192"/>
      <c r="W26" s="93" t="s">
        <v>6</v>
      </c>
      <c r="X26" s="93"/>
      <c r="Y26" s="93"/>
      <c r="Z26" s="93"/>
      <c r="AA26" s="93"/>
      <c r="AB26" s="93"/>
      <c r="AC26" s="130">
        <f>AC24+AC25</f>
        <v>30.18285</v>
      </c>
      <c r="AD26" s="177"/>
      <c r="AE26" s="177"/>
      <c r="AF26" s="177"/>
    </row>
    <row r="27" spans="18:32" ht="7.5" customHeight="1" thickBot="1">
      <c r="R27" s="319"/>
      <c r="S27" s="319"/>
      <c r="T27" s="214"/>
      <c r="U27" s="214"/>
      <c r="V27" s="214"/>
      <c r="W27" s="214"/>
      <c r="X27" s="214"/>
      <c r="Y27" s="214"/>
      <c r="Z27" s="214"/>
      <c r="AA27" s="88"/>
      <c r="AB27" s="88"/>
      <c r="AC27" s="88"/>
      <c r="AD27" s="151"/>
      <c r="AE27" s="151"/>
      <c r="AF27" s="151"/>
    </row>
    <row r="28" spans="1:32" ht="20.25" customHeight="1">
      <c r="A28" s="213" t="s">
        <v>35</v>
      </c>
      <c r="B28" s="313" t="s">
        <v>36</v>
      </c>
      <c r="C28" s="313"/>
      <c r="D28" s="65" t="s">
        <v>37</v>
      </c>
      <c r="E28" s="65" t="s">
        <v>38</v>
      </c>
      <c r="F28" s="65" t="s">
        <v>39</v>
      </c>
      <c r="G28" s="313" t="s">
        <v>40</v>
      </c>
      <c r="H28" s="313"/>
      <c r="I28" s="313" t="s">
        <v>41</v>
      </c>
      <c r="J28" s="313"/>
      <c r="K28" s="313" t="s">
        <v>52</v>
      </c>
      <c r="L28" s="313"/>
      <c r="M28" s="213" t="s">
        <v>125</v>
      </c>
      <c r="N28" s="413" t="s">
        <v>5</v>
      </c>
      <c r="O28" s="322"/>
      <c r="P28" s="322"/>
      <c r="Q28" s="131"/>
      <c r="R28" s="322"/>
      <c r="S28" s="323"/>
      <c r="T28" s="215"/>
      <c r="U28" s="215"/>
      <c r="V28" s="215"/>
      <c r="W28" s="311" t="s">
        <v>122</v>
      </c>
      <c r="X28" s="312"/>
      <c r="Y28" s="312"/>
      <c r="Z28" s="312"/>
      <c r="AA28" s="312"/>
      <c r="AB28" s="222"/>
      <c r="AC28" s="225">
        <f>AC26/X2</f>
        <v>0.3018285</v>
      </c>
      <c r="AD28" s="193"/>
      <c r="AE28" s="193"/>
      <c r="AF28" s="193"/>
    </row>
    <row r="29" spans="1:32" ht="37.5" customHeight="1">
      <c r="A29" s="213"/>
      <c r="B29" s="313"/>
      <c r="C29" s="313"/>
      <c r="D29" s="65"/>
      <c r="E29" s="65"/>
      <c r="F29" s="65"/>
      <c r="G29" s="313"/>
      <c r="H29" s="313"/>
      <c r="I29" s="313"/>
      <c r="J29" s="313"/>
      <c r="K29" s="313"/>
      <c r="L29" s="313"/>
      <c r="M29" s="148">
        <f ca="1">NOW()</f>
        <v>41121.30702407407</v>
      </c>
      <c r="N29" s="98" t="s">
        <v>19</v>
      </c>
      <c r="O29" s="94" t="s">
        <v>20</v>
      </c>
      <c r="P29" s="94" t="s">
        <v>21</v>
      </c>
      <c r="Q29" s="94" t="s">
        <v>22</v>
      </c>
      <c r="R29" s="406" t="s">
        <v>8</v>
      </c>
      <c r="S29" s="407"/>
      <c r="T29" s="220"/>
      <c r="U29" s="220"/>
      <c r="V29" s="220"/>
      <c r="W29" s="150"/>
      <c r="X29" s="221" t="s">
        <v>123</v>
      </c>
      <c r="Y29" s="221"/>
      <c r="Z29" s="221"/>
      <c r="AA29" s="221" t="s">
        <v>23</v>
      </c>
      <c r="AB29" s="408" t="s">
        <v>24</v>
      </c>
      <c r="AC29" s="409"/>
      <c r="AD29" s="193"/>
      <c r="AE29" s="193"/>
      <c r="AF29" s="193"/>
    </row>
    <row r="30" spans="14:29" ht="19.5" customHeight="1" thickBot="1">
      <c r="N30" s="139">
        <f>X2</f>
        <v>100</v>
      </c>
      <c r="O30" s="140"/>
      <c r="P30" s="141">
        <f>AC26</f>
        <v>30.18285</v>
      </c>
      <c r="Q30" s="142">
        <v>0</v>
      </c>
      <c r="R30" s="307">
        <f>P30+Q30</f>
        <v>30.18285</v>
      </c>
      <c r="S30" s="308"/>
      <c r="T30" s="143"/>
      <c r="U30" s="144"/>
      <c r="V30" s="144"/>
      <c r="W30" s="145"/>
      <c r="X30" s="146">
        <f>AC28/AA30</f>
        <v>1.006095</v>
      </c>
      <c r="Y30" s="146"/>
      <c r="Z30" s="146"/>
      <c r="AA30" s="147">
        <v>0.3</v>
      </c>
      <c r="AB30" s="309">
        <f ca="1">NOW()</f>
        <v>41121.30702407407</v>
      </c>
      <c r="AC30" s="310"/>
    </row>
  </sheetData>
  <sheetProtection/>
  <mergeCells count="109">
    <mergeCell ref="A1:K1"/>
    <mergeCell ref="N1:AC1"/>
    <mergeCell ref="A2:B2"/>
    <mergeCell ref="C2:G2"/>
    <mergeCell ref="N2:O2"/>
    <mergeCell ref="P2:T2"/>
    <mergeCell ref="B3:G4"/>
    <mergeCell ref="P3:V4"/>
    <mergeCell ref="A5:D5"/>
    <mergeCell ref="E5:F5"/>
    <mergeCell ref="G5:M5"/>
    <mergeCell ref="N5:Q5"/>
    <mergeCell ref="X5:Y5"/>
    <mergeCell ref="A6:D6"/>
    <mergeCell ref="E6:F6"/>
    <mergeCell ref="H6:M6"/>
    <mergeCell ref="N6:Q6"/>
    <mergeCell ref="A7:D7"/>
    <mergeCell ref="E7:F7"/>
    <mergeCell ref="H7:M7"/>
    <mergeCell ref="N7:Q7"/>
    <mergeCell ref="A8:D8"/>
    <mergeCell ref="E8:F8"/>
    <mergeCell ref="H8:M8"/>
    <mergeCell ref="N8:Q8"/>
    <mergeCell ref="A9:D9"/>
    <mergeCell ref="E9:F9"/>
    <mergeCell ref="H9:M9"/>
    <mergeCell ref="N9:Q9"/>
    <mergeCell ref="A10:D10"/>
    <mergeCell ref="E10:F10"/>
    <mergeCell ref="H10:M10"/>
    <mergeCell ref="N10:Q10"/>
    <mergeCell ref="A11:D11"/>
    <mergeCell ref="E11:F11"/>
    <mergeCell ref="H11:M11"/>
    <mergeCell ref="N11:Q11"/>
    <mergeCell ref="A12:D12"/>
    <mergeCell ref="E12:F12"/>
    <mergeCell ref="H12:M12"/>
    <mergeCell ref="N12:Q12"/>
    <mergeCell ref="A13:D13"/>
    <mergeCell ref="E13:F13"/>
    <mergeCell ref="H13:M13"/>
    <mergeCell ref="N13:Q13"/>
    <mergeCell ref="A14:D14"/>
    <mergeCell ref="E14:F14"/>
    <mergeCell ref="H14:M14"/>
    <mergeCell ref="N14:Q14"/>
    <mergeCell ref="A15:D15"/>
    <mergeCell ref="E15:F15"/>
    <mergeCell ref="H15:M15"/>
    <mergeCell ref="N15:Q15"/>
    <mergeCell ref="A16:D16"/>
    <mergeCell ref="E16:F16"/>
    <mergeCell ref="H16:M16"/>
    <mergeCell ref="N16:Q16"/>
    <mergeCell ref="A17:D17"/>
    <mergeCell ref="E17:F17"/>
    <mergeCell ref="H17:M17"/>
    <mergeCell ref="N17:Q17"/>
    <mergeCell ref="A18:D18"/>
    <mergeCell ref="E18:F18"/>
    <mergeCell ref="H18:M18"/>
    <mergeCell ref="N18:Q18"/>
    <mergeCell ref="A19:D19"/>
    <mergeCell ref="E19:F19"/>
    <mergeCell ref="H19:M19"/>
    <mergeCell ref="N19:Q19"/>
    <mergeCell ref="A20:D20"/>
    <mergeCell ref="E20:F20"/>
    <mergeCell ref="H20:M20"/>
    <mergeCell ref="N20:Q20"/>
    <mergeCell ref="A21:D21"/>
    <mergeCell ref="E21:F21"/>
    <mergeCell ref="H21:M21"/>
    <mergeCell ref="N21:Q21"/>
    <mergeCell ref="A22:D22"/>
    <mergeCell ref="E22:F22"/>
    <mergeCell ref="H22:M22"/>
    <mergeCell ref="N22:Q22"/>
    <mergeCell ref="A23:D23"/>
    <mergeCell ref="E23:F23"/>
    <mergeCell ref="H23:M23"/>
    <mergeCell ref="N23:Q23"/>
    <mergeCell ref="N24:Q24"/>
    <mergeCell ref="R24:AB24"/>
    <mergeCell ref="A25:K25"/>
    <mergeCell ref="N25:Q25"/>
    <mergeCell ref="A26:E26"/>
    <mergeCell ref="G26:H26"/>
    <mergeCell ref="I26:K26"/>
    <mergeCell ref="P26:Q26"/>
    <mergeCell ref="R27:S27"/>
    <mergeCell ref="B28:C28"/>
    <mergeCell ref="G28:H28"/>
    <mergeCell ref="I28:J28"/>
    <mergeCell ref="K28:L28"/>
    <mergeCell ref="N28:P28"/>
    <mergeCell ref="R28:S28"/>
    <mergeCell ref="AB29:AC29"/>
    <mergeCell ref="R30:S30"/>
    <mergeCell ref="AB30:AC30"/>
    <mergeCell ref="W28:AA28"/>
    <mergeCell ref="B29:C29"/>
    <mergeCell ref="G29:H29"/>
    <mergeCell ref="I29:J29"/>
    <mergeCell ref="K29:L29"/>
    <mergeCell ref="R29:S29"/>
  </mergeCells>
  <hyperlinks>
    <hyperlink ref="M1" location="LIST!A1" display="BACK TO MENU LIST"/>
  </hyperlinks>
  <printOptions/>
  <pageMargins left="0.7" right="0.45" top="0.75" bottom="0.5" header="0.3" footer="0.3"/>
  <pageSetup horizontalDpi="600" verticalDpi="600" orientation="landscape" scale="80" r:id="rId1"/>
  <colBreaks count="1" manualBreakCount="1">
    <brk id="13" max="65535" man="1"/>
  </colBreaks>
</worksheet>
</file>

<file path=xl/worksheets/sheet9.xml><?xml version="1.0" encoding="utf-8"?>
<worksheet xmlns="http://schemas.openxmlformats.org/spreadsheetml/2006/main" xmlns:r="http://schemas.openxmlformats.org/officeDocument/2006/relationships">
  <dimension ref="A1:AH30"/>
  <sheetViews>
    <sheetView zoomScalePageLayoutView="0" workbookViewId="0" topLeftCell="A1">
      <selection activeCell="A1" sqref="A1:K1"/>
    </sheetView>
  </sheetViews>
  <sheetFormatPr defaultColWidth="9.140625" defaultRowHeight="12.75"/>
  <cols>
    <col min="1" max="1" width="9.8515625" style="87" customWidth="1"/>
    <col min="2" max="3" width="9.140625" style="87" customWidth="1"/>
    <col min="4" max="4" width="7.00390625" style="87" customWidth="1"/>
    <col min="5" max="5" width="9.140625" style="87" customWidth="1"/>
    <col min="6" max="6" width="13.421875" style="87" customWidth="1"/>
    <col min="7" max="7" width="4.8515625" style="87" customWidth="1"/>
    <col min="8" max="8" width="8.57421875" style="87" customWidth="1"/>
    <col min="9" max="9" width="9.8515625" style="87" customWidth="1"/>
    <col min="10" max="10" width="8.57421875" style="87" customWidth="1"/>
    <col min="11" max="12" width="13.7109375" style="87" customWidth="1"/>
    <col min="13" max="13" width="38.8515625" style="87" customWidth="1"/>
    <col min="14" max="16" width="9.140625" style="87" customWidth="1"/>
    <col min="17" max="17" width="11.421875" style="87" customWidth="1"/>
    <col min="18" max="18" width="8.57421875" style="87" customWidth="1"/>
    <col min="19" max="19" width="7.7109375" style="87" customWidth="1"/>
    <col min="20" max="20" width="10.421875" style="87" customWidth="1"/>
    <col min="21" max="22" width="8.8515625" style="87" customWidth="1"/>
    <col min="23" max="23" width="9.8515625" style="87" customWidth="1"/>
    <col min="24" max="24" width="12.28125" style="87" customWidth="1"/>
    <col min="25" max="25" width="4.00390625" style="87" customWidth="1"/>
    <col min="26" max="26" width="10.28125" style="87" customWidth="1"/>
    <col min="27" max="27" width="8.140625" style="87" customWidth="1"/>
    <col min="28" max="28" width="8.57421875" style="87" customWidth="1"/>
    <col min="29" max="29" width="11.57421875" style="87" customWidth="1"/>
    <col min="30" max="32" width="9.00390625" style="87" customWidth="1"/>
    <col min="33" max="16384" width="9.140625" style="87" customWidth="1"/>
  </cols>
  <sheetData>
    <row r="1" spans="1:34" ht="21">
      <c r="A1" s="428" t="s">
        <v>43</v>
      </c>
      <c r="B1" s="428"/>
      <c r="C1" s="428"/>
      <c r="D1" s="428"/>
      <c r="E1" s="428"/>
      <c r="F1" s="428"/>
      <c r="G1" s="428"/>
      <c r="H1" s="428"/>
      <c r="I1" s="428"/>
      <c r="J1" s="428"/>
      <c r="K1" s="428"/>
      <c r="L1" s="224"/>
      <c r="M1" s="250" t="s">
        <v>629</v>
      </c>
      <c r="N1" s="387" t="s">
        <v>56</v>
      </c>
      <c r="O1" s="388"/>
      <c r="P1" s="388"/>
      <c r="Q1" s="388"/>
      <c r="R1" s="388"/>
      <c r="S1" s="388"/>
      <c r="T1" s="388"/>
      <c r="U1" s="388"/>
      <c r="V1" s="388"/>
      <c r="W1" s="388"/>
      <c r="X1" s="388"/>
      <c r="Y1" s="388"/>
      <c r="Z1" s="388"/>
      <c r="AA1" s="388"/>
      <c r="AB1" s="388"/>
      <c r="AC1" s="388"/>
      <c r="AD1" s="214"/>
      <c r="AE1" s="214"/>
      <c r="AF1" s="214"/>
      <c r="AG1" s="151"/>
      <c r="AH1" s="151"/>
    </row>
    <row r="2" spans="1:34" ht="47.25" customHeight="1" thickBot="1">
      <c r="A2" s="370" t="s">
        <v>44</v>
      </c>
      <c r="B2" s="370"/>
      <c r="C2" s="389" t="s">
        <v>197</v>
      </c>
      <c r="D2" s="389"/>
      <c r="E2" s="389"/>
      <c r="F2" s="389"/>
      <c r="G2" s="389"/>
      <c r="H2" s="88" t="s">
        <v>55</v>
      </c>
      <c r="I2" s="89">
        <v>100</v>
      </c>
      <c r="J2" s="88" t="s">
        <v>48</v>
      </c>
      <c r="K2" s="152">
        <v>0.5</v>
      </c>
      <c r="L2" s="153" t="s">
        <v>156</v>
      </c>
      <c r="M2" s="91"/>
      <c r="N2" s="390" t="s">
        <v>17</v>
      </c>
      <c r="O2" s="390"/>
      <c r="P2" s="429" t="str">
        <f>C2</f>
        <v>Candied Sweet Potatoes</v>
      </c>
      <c r="Q2" s="429"/>
      <c r="R2" s="429"/>
      <c r="S2" s="429"/>
      <c r="T2" s="423"/>
      <c r="U2" s="149"/>
      <c r="V2" s="149"/>
      <c r="W2" s="88" t="s">
        <v>55</v>
      </c>
      <c r="X2" s="93">
        <f>I2</f>
        <v>100</v>
      </c>
      <c r="Y2" s="112"/>
      <c r="Z2" s="94" t="s">
        <v>53</v>
      </c>
      <c r="AA2" s="95">
        <f>K2</f>
        <v>0.5</v>
      </c>
      <c r="AB2" s="154" t="str">
        <f>L2</f>
        <v>Cup</v>
      </c>
      <c r="AC2" s="155"/>
      <c r="AD2" s="156"/>
      <c r="AE2" s="156"/>
      <c r="AF2" s="156"/>
      <c r="AG2" s="155"/>
      <c r="AH2" s="155"/>
    </row>
    <row r="3" spans="1:34" ht="19.5" customHeight="1">
      <c r="A3" s="216"/>
      <c r="B3" s="370"/>
      <c r="C3" s="423"/>
      <c r="D3" s="423"/>
      <c r="E3" s="423"/>
      <c r="F3" s="423"/>
      <c r="G3" s="423"/>
      <c r="H3" s="157"/>
      <c r="I3" s="214"/>
      <c r="J3" s="88"/>
      <c r="K3" s="95"/>
      <c r="L3" s="158"/>
      <c r="M3" s="92"/>
      <c r="N3" s="88"/>
      <c r="O3" s="88"/>
      <c r="P3" s="422">
        <f>C3</f>
        <v>0</v>
      </c>
      <c r="Q3" s="423"/>
      <c r="R3" s="423"/>
      <c r="S3" s="423"/>
      <c r="T3" s="423"/>
      <c r="U3" s="423"/>
      <c r="V3" s="423"/>
      <c r="W3" s="88"/>
      <c r="X3" s="112">
        <f>I3</f>
        <v>0</v>
      </c>
      <c r="Y3" s="112"/>
      <c r="Z3" s="94"/>
      <c r="AA3" s="95"/>
      <c r="AB3" s="159"/>
      <c r="AC3" s="155"/>
      <c r="AD3" s="156"/>
      <c r="AE3" s="156"/>
      <c r="AF3" s="156"/>
      <c r="AG3" s="155"/>
      <c r="AH3" s="155"/>
    </row>
    <row r="4" spans="2:34" ht="15" customHeight="1" thickBot="1">
      <c r="B4" s="410"/>
      <c r="C4" s="410"/>
      <c r="D4" s="410"/>
      <c r="E4" s="410"/>
      <c r="F4" s="410"/>
      <c r="G4" s="410"/>
      <c r="H4" s="160"/>
      <c r="I4" s="160"/>
      <c r="N4" s="161"/>
      <c r="O4" s="161"/>
      <c r="P4" s="410"/>
      <c r="Q4" s="410"/>
      <c r="R4" s="410"/>
      <c r="S4" s="410"/>
      <c r="T4" s="410"/>
      <c r="U4" s="410"/>
      <c r="V4" s="410"/>
      <c r="W4" s="214"/>
      <c r="X4" s="155"/>
      <c r="Y4" s="155"/>
      <c r="Z4" s="155"/>
      <c r="AA4" s="155"/>
      <c r="AB4" s="155"/>
      <c r="AC4" s="155"/>
      <c r="AD4" s="162"/>
      <c r="AE4" s="162"/>
      <c r="AF4" s="162"/>
      <c r="AG4" s="155"/>
      <c r="AH4" s="155"/>
    </row>
    <row r="5" spans="1:32" ht="45.75" customHeight="1" thickBot="1">
      <c r="A5" s="381" t="s">
        <v>1</v>
      </c>
      <c r="B5" s="396"/>
      <c r="C5" s="396"/>
      <c r="D5" s="397"/>
      <c r="E5" s="420" t="s">
        <v>54</v>
      </c>
      <c r="F5" s="421"/>
      <c r="G5" s="420" t="s">
        <v>32</v>
      </c>
      <c r="H5" s="427"/>
      <c r="I5" s="427"/>
      <c r="J5" s="427"/>
      <c r="K5" s="427"/>
      <c r="L5" s="427"/>
      <c r="M5" s="421"/>
      <c r="N5" s="425" t="s">
        <v>1</v>
      </c>
      <c r="O5" s="426"/>
      <c r="P5" s="426"/>
      <c r="Q5" s="426"/>
      <c r="R5" s="163" t="s">
        <v>31</v>
      </c>
      <c r="S5" s="223" t="s">
        <v>2</v>
      </c>
      <c r="T5" s="164" t="s">
        <v>51</v>
      </c>
      <c r="U5" s="163" t="s">
        <v>30</v>
      </c>
      <c r="V5" s="163" t="s">
        <v>49</v>
      </c>
      <c r="W5" s="163" t="s">
        <v>58</v>
      </c>
      <c r="X5" s="362" t="s">
        <v>79</v>
      </c>
      <c r="Y5" s="362"/>
      <c r="Z5" s="163" t="s">
        <v>50</v>
      </c>
      <c r="AA5" s="164" t="s">
        <v>13</v>
      </c>
      <c r="AB5" s="164" t="s">
        <v>129</v>
      </c>
      <c r="AC5" s="165" t="s">
        <v>130</v>
      </c>
      <c r="AD5" s="214"/>
      <c r="AE5" s="214"/>
      <c r="AF5" s="214"/>
    </row>
    <row r="6" spans="1:32" ht="18.75" customHeight="1">
      <c r="A6" s="363" t="s">
        <v>198</v>
      </c>
      <c r="B6" s="364"/>
      <c r="C6" s="364"/>
      <c r="D6" s="365"/>
      <c r="E6" s="366" t="s">
        <v>199</v>
      </c>
      <c r="F6" s="367"/>
      <c r="G6" s="98">
        <v>1</v>
      </c>
      <c r="H6" s="364" t="s">
        <v>200</v>
      </c>
      <c r="I6" s="364"/>
      <c r="J6" s="364"/>
      <c r="K6" s="364"/>
      <c r="L6" s="364"/>
      <c r="M6" s="367"/>
      <c r="N6" s="394" t="str">
        <f aca="true" t="shared" si="0" ref="N6:N21">A6</f>
        <v>Sweet Potatoes, Canned, W/Syrup</v>
      </c>
      <c r="O6" s="395"/>
      <c r="P6" s="395"/>
      <c r="Q6" s="395"/>
      <c r="R6" s="166">
        <v>0.03</v>
      </c>
      <c r="S6" s="167" t="s">
        <v>95</v>
      </c>
      <c r="T6" s="168">
        <f>R6*X2</f>
        <v>3</v>
      </c>
      <c r="U6" s="169">
        <f>(X2*R6)/AA6</f>
        <v>3</v>
      </c>
      <c r="V6" s="170" t="s">
        <v>95</v>
      </c>
      <c r="W6" s="171">
        <v>8.73</v>
      </c>
      <c r="X6" s="172">
        <f aca="true" t="shared" si="1" ref="X6:X12">U6/1</f>
        <v>3</v>
      </c>
      <c r="Y6" s="172"/>
      <c r="Z6" s="173">
        <f>W6*X6</f>
        <v>26.19</v>
      </c>
      <c r="AA6" s="174">
        <v>1</v>
      </c>
      <c r="AB6" s="175">
        <f>Z6/X2</f>
        <v>0.2619</v>
      </c>
      <c r="AC6" s="176">
        <f aca="true" t="shared" si="2" ref="AC6:AC11">Z6</f>
        <v>26.19</v>
      </c>
      <c r="AD6" s="177"/>
      <c r="AE6" s="177"/>
      <c r="AF6" s="177"/>
    </row>
    <row r="7" spans="1:32" ht="18.75" customHeight="1">
      <c r="A7" s="351" t="s">
        <v>201</v>
      </c>
      <c r="B7" s="352"/>
      <c r="C7" s="352"/>
      <c r="D7" s="353"/>
      <c r="E7" s="356" t="s">
        <v>202</v>
      </c>
      <c r="F7" s="355"/>
      <c r="G7" s="98"/>
      <c r="H7" s="352" t="s">
        <v>203</v>
      </c>
      <c r="I7" s="352"/>
      <c r="J7" s="352"/>
      <c r="K7" s="352"/>
      <c r="L7" s="352"/>
      <c r="M7" s="355"/>
      <c r="N7" s="394" t="str">
        <f t="shared" si="0"/>
        <v>Cooking Spray, Non-stick</v>
      </c>
      <c r="O7" s="395"/>
      <c r="P7" s="395"/>
      <c r="Q7" s="395"/>
      <c r="R7" s="178">
        <v>0.0433</v>
      </c>
      <c r="S7" s="167" t="s">
        <v>103</v>
      </c>
      <c r="T7" s="172">
        <f>X2*R7</f>
        <v>4.33</v>
      </c>
      <c r="U7" s="169">
        <f>(X2*R7)/AA7</f>
        <v>4.33</v>
      </c>
      <c r="V7" s="170" t="s">
        <v>103</v>
      </c>
      <c r="W7" s="171">
        <v>0.08</v>
      </c>
      <c r="X7" s="172">
        <f t="shared" si="1"/>
        <v>4.33</v>
      </c>
      <c r="Y7" s="172"/>
      <c r="Z7" s="173">
        <f aca="true" t="shared" si="3" ref="Z7:Z12">W7*X7</f>
        <v>0.3464</v>
      </c>
      <c r="AA7" s="179">
        <v>1</v>
      </c>
      <c r="AB7" s="175">
        <f>Z7/X2</f>
        <v>0.003464</v>
      </c>
      <c r="AC7" s="176">
        <f t="shared" si="2"/>
        <v>0.3464</v>
      </c>
      <c r="AD7" s="177"/>
      <c r="AE7" s="177"/>
      <c r="AF7" s="177"/>
    </row>
    <row r="8" spans="1:32" ht="18.75" customHeight="1">
      <c r="A8" s="351" t="s">
        <v>204</v>
      </c>
      <c r="B8" s="352"/>
      <c r="C8" s="352"/>
      <c r="D8" s="353"/>
      <c r="E8" s="354" t="s">
        <v>90</v>
      </c>
      <c r="F8" s="355"/>
      <c r="G8" s="98">
        <v>2</v>
      </c>
      <c r="H8" s="352" t="s">
        <v>205</v>
      </c>
      <c r="I8" s="352"/>
      <c r="J8" s="352"/>
      <c r="K8" s="352"/>
      <c r="L8" s="352"/>
      <c r="M8" s="355"/>
      <c r="N8" s="394" t="str">
        <f t="shared" si="0"/>
        <v>Butter, Melted</v>
      </c>
      <c r="O8" s="395"/>
      <c r="P8" s="395"/>
      <c r="Q8" s="395"/>
      <c r="R8" s="178">
        <v>0.02</v>
      </c>
      <c r="S8" s="167" t="s">
        <v>91</v>
      </c>
      <c r="T8" s="168">
        <f>X2*R8</f>
        <v>2</v>
      </c>
      <c r="U8" s="180">
        <f>(X2*R8)/AA8</f>
        <v>2</v>
      </c>
      <c r="V8" s="170" t="s">
        <v>91</v>
      </c>
      <c r="W8" s="171">
        <v>1.06</v>
      </c>
      <c r="X8" s="181">
        <f t="shared" si="1"/>
        <v>2</v>
      </c>
      <c r="Y8" s="181"/>
      <c r="Z8" s="173">
        <f t="shared" si="3"/>
        <v>2.12</v>
      </c>
      <c r="AA8" s="179">
        <v>1</v>
      </c>
      <c r="AB8" s="175">
        <f>Z8/X2</f>
        <v>0.0212</v>
      </c>
      <c r="AC8" s="182">
        <f t="shared" si="2"/>
        <v>2.12</v>
      </c>
      <c r="AD8" s="177"/>
      <c r="AE8" s="177"/>
      <c r="AF8" s="177"/>
    </row>
    <row r="9" spans="1:32" ht="18.75" customHeight="1">
      <c r="A9" s="351" t="s">
        <v>206</v>
      </c>
      <c r="B9" s="352"/>
      <c r="C9" s="352"/>
      <c r="D9" s="353"/>
      <c r="E9" s="356" t="s">
        <v>207</v>
      </c>
      <c r="F9" s="355"/>
      <c r="G9" s="98">
        <v>3</v>
      </c>
      <c r="H9" s="352" t="s">
        <v>208</v>
      </c>
      <c r="I9" s="352"/>
      <c r="J9" s="352"/>
      <c r="K9" s="352"/>
      <c r="L9" s="352"/>
      <c r="M9" s="355"/>
      <c r="N9" s="394" t="str">
        <f t="shared" si="0"/>
        <v>Sugar, Brown, Packed</v>
      </c>
      <c r="O9" s="395"/>
      <c r="P9" s="395"/>
      <c r="Q9" s="395"/>
      <c r="R9" s="178">
        <v>0.02</v>
      </c>
      <c r="S9" s="167" t="s">
        <v>209</v>
      </c>
      <c r="T9" s="168">
        <f>X2*R9</f>
        <v>2</v>
      </c>
      <c r="U9" s="180">
        <f>(X2*R9)/AA9</f>
        <v>2</v>
      </c>
      <c r="V9" s="170" t="s">
        <v>209</v>
      </c>
      <c r="W9" s="171">
        <v>1.76</v>
      </c>
      <c r="X9" s="168">
        <f t="shared" si="1"/>
        <v>2</v>
      </c>
      <c r="Y9" s="168"/>
      <c r="Z9" s="173">
        <f t="shared" si="3"/>
        <v>3.52</v>
      </c>
      <c r="AA9" s="179">
        <v>1</v>
      </c>
      <c r="AB9" s="175">
        <f>Z9/X2</f>
        <v>0.0352</v>
      </c>
      <c r="AC9" s="182">
        <f t="shared" si="2"/>
        <v>3.52</v>
      </c>
      <c r="AD9" s="177"/>
      <c r="AE9" s="177"/>
      <c r="AF9" s="177"/>
    </row>
    <row r="10" spans="1:32" ht="18.75" customHeight="1">
      <c r="A10" s="351" t="s">
        <v>106</v>
      </c>
      <c r="B10" s="352"/>
      <c r="C10" s="352"/>
      <c r="D10" s="353"/>
      <c r="E10" s="356" t="s">
        <v>210</v>
      </c>
      <c r="F10" s="355"/>
      <c r="G10" s="98">
        <v>4</v>
      </c>
      <c r="H10" s="352" t="s">
        <v>211</v>
      </c>
      <c r="I10" s="352"/>
      <c r="J10" s="352"/>
      <c r="K10" s="352"/>
      <c r="L10" s="352"/>
      <c r="M10" s="355"/>
      <c r="N10" s="394" t="str">
        <f t="shared" si="0"/>
        <v>Salt</v>
      </c>
      <c r="O10" s="395"/>
      <c r="P10" s="395"/>
      <c r="Q10" s="395"/>
      <c r="R10" s="183">
        <v>0.0233</v>
      </c>
      <c r="S10" s="167" t="s">
        <v>103</v>
      </c>
      <c r="T10" s="168">
        <f>X2*R10</f>
        <v>2.33</v>
      </c>
      <c r="U10" s="180">
        <f>(X2*R10)/AA10</f>
        <v>2.33</v>
      </c>
      <c r="V10" s="170" t="s">
        <v>103</v>
      </c>
      <c r="W10" s="171">
        <v>0.02</v>
      </c>
      <c r="X10" s="181">
        <f t="shared" si="1"/>
        <v>2.33</v>
      </c>
      <c r="Y10" s="181"/>
      <c r="Z10" s="173">
        <f t="shared" si="3"/>
        <v>0.0466</v>
      </c>
      <c r="AA10" s="179">
        <v>1</v>
      </c>
      <c r="AB10" s="175">
        <f>Z10/X2</f>
        <v>0.00046600000000000005</v>
      </c>
      <c r="AC10" s="182">
        <f t="shared" si="2"/>
        <v>0.0466</v>
      </c>
      <c r="AD10" s="177"/>
      <c r="AE10" s="177"/>
      <c r="AF10" s="177"/>
    </row>
    <row r="11" spans="1:32" ht="18.75" customHeight="1">
      <c r="A11" s="351" t="s">
        <v>212</v>
      </c>
      <c r="B11" s="359"/>
      <c r="C11" s="359"/>
      <c r="D11" s="355"/>
      <c r="E11" s="356" t="s">
        <v>213</v>
      </c>
      <c r="F11" s="355"/>
      <c r="G11" s="98"/>
      <c r="H11" s="352" t="s">
        <v>214</v>
      </c>
      <c r="I11" s="352"/>
      <c r="J11" s="352"/>
      <c r="K11" s="352"/>
      <c r="L11" s="352"/>
      <c r="M11" s="355"/>
      <c r="N11" s="393" t="str">
        <f t="shared" si="0"/>
        <v>Orange, Fresh, Sliced</v>
      </c>
      <c r="O11" s="359"/>
      <c r="P11" s="359"/>
      <c r="Q11" s="359"/>
      <c r="R11" s="178">
        <v>0.02</v>
      </c>
      <c r="S11" s="167" t="s">
        <v>57</v>
      </c>
      <c r="T11" s="168">
        <f>X2*R11</f>
        <v>2</v>
      </c>
      <c r="U11" s="184">
        <f>(X2*R11)/AA11</f>
        <v>2</v>
      </c>
      <c r="V11" s="170" t="s">
        <v>57</v>
      </c>
      <c r="W11" s="171">
        <v>0.8</v>
      </c>
      <c r="X11" s="181">
        <f t="shared" si="1"/>
        <v>2</v>
      </c>
      <c r="Y11" s="181"/>
      <c r="Z11" s="173">
        <f t="shared" si="3"/>
        <v>1.6</v>
      </c>
      <c r="AA11" s="179">
        <v>1</v>
      </c>
      <c r="AB11" s="175">
        <f>Z11/X2</f>
        <v>0.016</v>
      </c>
      <c r="AC11" s="176">
        <f t="shared" si="2"/>
        <v>1.6</v>
      </c>
      <c r="AD11" s="177"/>
      <c r="AE11" s="177"/>
      <c r="AF11" s="177"/>
    </row>
    <row r="12" spans="1:32" ht="18.75" customHeight="1">
      <c r="A12" s="351"/>
      <c r="B12" s="352"/>
      <c r="C12" s="352"/>
      <c r="D12" s="353"/>
      <c r="E12" s="356"/>
      <c r="F12" s="355"/>
      <c r="G12" s="98"/>
      <c r="H12" s="352" t="s">
        <v>215</v>
      </c>
      <c r="I12" s="352"/>
      <c r="J12" s="352"/>
      <c r="K12" s="352"/>
      <c r="L12" s="352"/>
      <c r="M12" s="355"/>
      <c r="N12" s="351">
        <f>A12</f>
        <v>0</v>
      </c>
      <c r="O12" s="357"/>
      <c r="P12" s="357"/>
      <c r="Q12" s="357"/>
      <c r="R12" s="178"/>
      <c r="S12" s="167"/>
      <c r="T12" s="168">
        <f>X2*R12</f>
        <v>0</v>
      </c>
      <c r="U12" s="180">
        <f>(X2*R12)/AA12</f>
        <v>0</v>
      </c>
      <c r="V12" s="170"/>
      <c r="W12" s="171">
        <v>0</v>
      </c>
      <c r="X12" s="181">
        <f t="shared" si="1"/>
        <v>0</v>
      </c>
      <c r="Y12" s="181"/>
      <c r="Z12" s="173">
        <f t="shared" si="3"/>
        <v>0</v>
      </c>
      <c r="AA12" s="179">
        <v>1</v>
      </c>
      <c r="AB12" s="175">
        <f>Z12/X2</f>
        <v>0</v>
      </c>
      <c r="AC12" s="182">
        <f>ROUND(U12*AB12,5)</f>
        <v>0</v>
      </c>
      <c r="AD12" s="177"/>
      <c r="AE12" s="177"/>
      <c r="AF12" s="177"/>
    </row>
    <row r="13" spans="1:32" ht="18.75" customHeight="1">
      <c r="A13" s="351"/>
      <c r="B13" s="352"/>
      <c r="C13" s="352"/>
      <c r="D13" s="353"/>
      <c r="E13" s="354"/>
      <c r="F13" s="355"/>
      <c r="G13" s="98">
        <v>5</v>
      </c>
      <c r="H13" s="352" t="s">
        <v>216</v>
      </c>
      <c r="I13" s="352"/>
      <c r="J13" s="352"/>
      <c r="K13" s="352"/>
      <c r="L13" s="352"/>
      <c r="M13" s="355"/>
      <c r="N13" s="394">
        <f t="shared" si="0"/>
        <v>0</v>
      </c>
      <c r="O13" s="395"/>
      <c r="P13" s="395"/>
      <c r="Q13" s="395"/>
      <c r="R13" s="178"/>
      <c r="S13" s="167"/>
      <c r="T13" s="168"/>
      <c r="U13" s="184"/>
      <c r="V13" s="170"/>
      <c r="W13" s="171"/>
      <c r="X13" s="181"/>
      <c r="Y13" s="181"/>
      <c r="Z13" s="173"/>
      <c r="AA13" s="179"/>
      <c r="AB13" s="175"/>
      <c r="AC13" s="182"/>
      <c r="AD13" s="177"/>
      <c r="AE13" s="177"/>
      <c r="AF13" s="177"/>
    </row>
    <row r="14" spans="1:32" ht="18.75" customHeight="1">
      <c r="A14" s="351"/>
      <c r="B14" s="352"/>
      <c r="C14" s="352"/>
      <c r="D14" s="353"/>
      <c r="E14" s="354"/>
      <c r="F14" s="355"/>
      <c r="G14" s="98"/>
      <c r="H14" s="352"/>
      <c r="I14" s="352"/>
      <c r="J14" s="352"/>
      <c r="K14" s="352"/>
      <c r="L14" s="352"/>
      <c r="M14" s="355"/>
      <c r="N14" s="394">
        <f t="shared" si="0"/>
        <v>0</v>
      </c>
      <c r="O14" s="395"/>
      <c r="P14" s="395"/>
      <c r="Q14" s="395"/>
      <c r="R14" s="178"/>
      <c r="S14" s="167"/>
      <c r="T14" s="168"/>
      <c r="U14" s="180"/>
      <c r="V14" s="170"/>
      <c r="W14" s="171"/>
      <c r="X14" s="168"/>
      <c r="Y14" s="168"/>
      <c r="Z14" s="173"/>
      <c r="AA14" s="179"/>
      <c r="AB14" s="175"/>
      <c r="AC14" s="182"/>
      <c r="AD14" s="177"/>
      <c r="AE14" s="177"/>
      <c r="AF14" s="177"/>
    </row>
    <row r="15" spans="1:32" ht="18.75" customHeight="1">
      <c r="A15" s="351"/>
      <c r="B15" s="352"/>
      <c r="C15" s="352"/>
      <c r="D15" s="353"/>
      <c r="E15" s="354"/>
      <c r="F15" s="355"/>
      <c r="G15" s="98"/>
      <c r="H15" s="352"/>
      <c r="I15" s="352"/>
      <c r="J15" s="352"/>
      <c r="K15" s="352"/>
      <c r="L15" s="352"/>
      <c r="M15" s="355"/>
      <c r="N15" s="394">
        <f t="shared" si="0"/>
        <v>0</v>
      </c>
      <c r="O15" s="395"/>
      <c r="P15" s="395"/>
      <c r="Q15" s="395"/>
      <c r="R15" s="185"/>
      <c r="S15" s="167"/>
      <c r="T15" s="168"/>
      <c r="U15" s="184"/>
      <c r="V15" s="170"/>
      <c r="W15" s="171"/>
      <c r="X15" s="168"/>
      <c r="Y15" s="168"/>
      <c r="Z15" s="173"/>
      <c r="AA15" s="179"/>
      <c r="AB15" s="175"/>
      <c r="AC15" s="182"/>
      <c r="AD15" s="177"/>
      <c r="AE15" s="177"/>
      <c r="AF15" s="177"/>
    </row>
    <row r="16" spans="1:32" ht="18.75" customHeight="1">
      <c r="A16" s="351"/>
      <c r="B16" s="352"/>
      <c r="C16" s="352"/>
      <c r="D16" s="353"/>
      <c r="E16" s="354"/>
      <c r="F16" s="355"/>
      <c r="G16" s="98"/>
      <c r="H16" s="352"/>
      <c r="I16" s="352"/>
      <c r="J16" s="352"/>
      <c r="K16" s="352"/>
      <c r="L16" s="352"/>
      <c r="M16" s="355"/>
      <c r="N16" s="394">
        <f t="shared" si="0"/>
        <v>0</v>
      </c>
      <c r="O16" s="395"/>
      <c r="P16" s="395"/>
      <c r="Q16" s="395"/>
      <c r="R16" s="185"/>
      <c r="S16" s="167"/>
      <c r="T16" s="168"/>
      <c r="U16" s="184"/>
      <c r="V16" s="170"/>
      <c r="W16" s="171"/>
      <c r="X16" s="168"/>
      <c r="Y16" s="168"/>
      <c r="Z16" s="173"/>
      <c r="AA16" s="179"/>
      <c r="AB16" s="175"/>
      <c r="AC16" s="182"/>
      <c r="AD16" s="177"/>
      <c r="AE16" s="177"/>
      <c r="AF16" s="177"/>
    </row>
    <row r="17" spans="1:32" ht="18.75" customHeight="1">
      <c r="A17" s="351"/>
      <c r="B17" s="352"/>
      <c r="C17" s="352"/>
      <c r="D17" s="353"/>
      <c r="E17" s="354"/>
      <c r="F17" s="355"/>
      <c r="G17" s="98"/>
      <c r="H17" s="352"/>
      <c r="I17" s="352"/>
      <c r="J17" s="352"/>
      <c r="K17" s="352"/>
      <c r="L17" s="352"/>
      <c r="M17" s="355"/>
      <c r="N17" s="394">
        <f t="shared" si="0"/>
        <v>0</v>
      </c>
      <c r="O17" s="395"/>
      <c r="P17" s="395"/>
      <c r="Q17" s="395"/>
      <c r="R17" s="185"/>
      <c r="S17" s="167"/>
      <c r="T17" s="168"/>
      <c r="U17" s="184"/>
      <c r="V17" s="170"/>
      <c r="W17" s="171"/>
      <c r="X17" s="168"/>
      <c r="Y17" s="168"/>
      <c r="Z17" s="173"/>
      <c r="AA17" s="179"/>
      <c r="AB17" s="175"/>
      <c r="AC17" s="182"/>
      <c r="AD17" s="177"/>
      <c r="AE17" s="177"/>
      <c r="AF17" s="177"/>
    </row>
    <row r="18" spans="1:32" ht="18.75" customHeight="1">
      <c r="A18" s="351"/>
      <c r="B18" s="352"/>
      <c r="C18" s="352"/>
      <c r="D18" s="353"/>
      <c r="E18" s="354"/>
      <c r="F18" s="355"/>
      <c r="G18" s="98"/>
      <c r="H18" s="352"/>
      <c r="I18" s="352"/>
      <c r="J18" s="352"/>
      <c r="K18" s="352"/>
      <c r="L18" s="352"/>
      <c r="M18" s="355"/>
      <c r="N18" s="394">
        <f t="shared" si="0"/>
        <v>0</v>
      </c>
      <c r="O18" s="395"/>
      <c r="P18" s="395"/>
      <c r="Q18" s="395"/>
      <c r="R18" s="185"/>
      <c r="S18" s="167"/>
      <c r="T18" s="168"/>
      <c r="U18" s="184"/>
      <c r="V18" s="170"/>
      <c r="W18" s="171"/>
      <c r="X18" s="168"/>
      <c r="Y18" s="168"/>
      <c r="Z18" s="173"/>
      <c r="AA18" s="179"/>
      <c r="AB18" s="175"/>
      <c r="AC18" s="182"/>
      <c r="AD18" s="177"/>
      <c r="AE18" s="177"/>
      <c r="AF18" s="177"/>
    </row>
    <row r="19" spans="1:32" ht="18.75" customHeight="1">
      <c r="A19" s="351"/>
      <c r="B19" s="352"/>
      <c r="C19" s="352"/>
      <c r="D19" s="353"/>
      <c r="E19" s="354"/>
      <c r="F19" s="355"/>
      <c r="G19" s="98"/>
      <c r="H19" s="352"/>
      <c r="I19" s="352"/>
      <c r="J19" s="352"/>
      <c r="K19" s="352"/>
      <c r="L19" s="352"/>
      <c r="M19" s="355"/>
      <c r="N19" s="394">
        <f t="shared" si="0"/>
        <v>0</v>
      </c>
      <c r="O19" s="395"/>
      <c r="P19" s="395"/>
      <c r="Q19" s="395"/>
      <c r="R19" s="185"/>
      <c r="S19" s="167"/>
      <c r="T19" s="168"/>
      <c r="U19" s="184"/>
      <c r="V19" s="170"/>
      <c r="W19" s="171"/>
      <c r="X19" s="168"/>
      <c r="Y19" s="168"/>
      <c r="Z19" s="173"/>
      <c r="AA19" s="179"/>
      <c r="AB19" s="175"/>
      <c r="AC19" s="182"/>
      <c r="AD19" s="177"/>
      <c r="AE19" s="177"/>
      <c r="AF19" s="177"/>
    </row>
    <row r="20" spans="1:32" ht="18.75" customHeight="1">
      <c r="A20" s="351"/>
      <c r="B20" s="352"/>
      <c r="C20" s="352"/>
      <c r="D20" s="353"/>
      <c r="E20" s="354"/>
      <c r="F20" s="355"/>
      <c r="G20" s="98"/>
      <c r="H20" s="352"/>
      <c r="I20" s="352"/>
      <c r="J20" s="352"/>
      <c r="K20" s="352"/>
      <c r="L20" s="352"/>
      <c r="M20" s="355"/>
      <c r="N20" s="394">
        <f t="shared" si="0"/>
        <v>0</v>
      </c>
      <c r="O20" s="395"/>
      <c r="P20" s="395"/>
      <c r="Q20" s="395"/>
      <c r="R20" s="185"/>
      <c r="S20" s="167"/>
      <c r="T20" s="168"/>
      <c r="U20" s="184"/>
      <c r="V20" s="170"/>
      <c r="W20" s="171"/>
      <c r="X20" s="168"/>
      <c r="Y20" s="168"/>
      <c r="Z20" s="173"/>
      <c r="AA20" s="179"/>
      <c r="AB20" s="175"/>
      <c r="AC20" s="182"/>
      <c r="AD20" s="177"/>
      <c r="AE20" s="177"/>
      <c r="AF20" s="177"/>
    </row>
    <row r="21" spans="1:32" ht="18.75" customHeight="1">
      <c r="A21" s="351"/>
      <c r="B21" s="352"/>
      <c r="C21" s="352"/>
      <c r="D21" s="353"/>
      <c r="E21" s="354"/>
      <c r="F21" s="355"/>
      <c r="G21" s="98"/>
      <c r="H21" s="352"/>
      <c r="I21" s="352"/>
      <c r="J21" s="352"/>
      <c r="K21" s="352"/>
      <c r="L21" s="352"/>
      <c r="M21" s="355"/>
      <c r="N21" s="394">
        <f t="shared" si="0"/>
        <v>0</v>
      </c>
      <c r="O21" s="395"/>
      <c r="P21" s="395"/>
      <c r="Q21" s="395"/>
      <c r="R21" s="185"/>
      <c r="S21" s="167"/>
      <c r="T21" s="168"/>
      <c r="U21" s="184"/>
      <c r="V21" s="170"/>
      <c r="W21" s="171"/>
      <c r="X21" s="168"/>
      <c r="Y21" s="168"/>
      <c r="Z21" s="173"/>
      <c r="AA21" s="179"/>
      <c r="AB21" s="175"/>
      <c r="AC21" s="182"/>
      <c r="AD21" s="177"/>
      <c r="AE21" s="177"/>
      <c r="AF21" s="177"/>
    </row>
    <row r="22" spans="1:32" ht="18.75" customHeight="1">
      <c r="A22" s="351"/>
      <c r="B22" s="352"/>
      <c r="C22" s="352"/>
      <c r="D22" s="353"/>
      <c r="E22" s="354"/>
      <c r="F22" s="355"/>
      <c r="G22" s="98"/>
      <c r="H22" s="352"/>
      <c r="I22" s="352"/>
      <c r="J22" s="352"/>
      <c r="K22" s="352"/>
      <c r="L22" s="352"/>
      <c r="M22" s="355"/>
      <c r="N22" s="394"/>
      <c r="O22" s="395"/>
      <c r="P22" s="395"/>
      <c r="Q22" s="395"/>
      <c r="R22" s="185"/>
      <c r="S22" s="167"/>
      <c r="T22" s="168"/>
      <c r="U22" s="184"/>
      <c r="V22" s="170"/>
      <c r="W22" s="171"/>
      <c r="X22" s="168"/>
      <c r="Y22" s="168"/>
      <c r="Z22" s="186"/>
      <c r="AA22" s="179"/>
      <c r="AB22" s="175"/>
      <c r="AC22" s="182"/>
      <c r="AD22" s="177"/>
      <c r="AE22" s="177"/>
      <c r="AF22" s="177"/>
    </row>
    <row r="23" spans="1:32" ht="18.75" customHeight="1" thickBot="1">
      <c r="A23" s="414"/>
      <c r="B23" s="402"/>
      <c r="C23" s="402"/>
      <c r="D23" s="415"/>
      <c r="E23" s="354"/>
      <c r="F23" s="355"/>
      <c r="G23" s="187"/>
      <c r="H23" s="402"/>
      <c r="I23" s="402"/>
      <c r="J23" s="402"/>
      <c r="K23" s="402"/>
      <c r="L23" s="402"/>
      <c r="M23" s="403"/>
      <c r="N23" s="394"/>
      <c r="O23" s="395"/>
      <c r="P23" s="395"/>
      <c r="Q23" s="395"/>
      <c r="R23" s="185"/>
      <c r="S23" s="167"/>
      <c r="T23" s="168"/>
      <c r="U23" s="184"/>
      <c r="V23" s="170"/>
      <c r="W23" s="171"/>
      <c r="X23" s="168"/>
      <c r="Y23" s="168"/>
      <c r="Z23" s="186"/>
      <c r="AA23" s="179"/>
      <c r="AB23" s="175"/>
      <c r="AC23" s="182"/>
      <c r="AD23" s="177"/>
      <c r="AE23" s="177"/>
      <c r="AF23" s="177"/>
    </row>
    <row r="24" spans="1:32" ht="25.5" customHeight="1" thickBot="1">
      <c r="A24" s="188"/>
      <c r="B24" s="217"/>
      <c r="C24" s="217"/>
      <c r="D24" s="217"/>
      <c r="E24" s="217"/>
      <c r="F24" s="217"/>
      <c r="G24" s="217"/>
      <c r="H24" s="217"/>
      <c r="I24" s="217"/>
      <c r="J24" s="217"/>
      <c r="K24" s="218"/>
      <c r="L24" s="131"/>
      <c r="M24" s="131"/>
      <c r="N24" s="416" t="s">
        <v>47</v>
      </c>
      <c r="O24" s="417"/>
      <c r="P24" s="417"/>
      <c r="Q24" s="418"/>
      <c r="R24" s="419" t="s">
        <v>7</v>
      </c>
      <c r="S24" s="418"/>
      <c r="T24" s="418"/>
      <c r="U24" s="418"/>
      <c r="V24" s="418"/>
      <c r="W24" s="418"/>
      <c r="X24" s="418"/>
      <c r="Y24" s="418"/>
      <c r="Z24" s="418"/>
      <c r="AA24" s="418"/>
      <c r="AB24" s="418"/>
      <c r="AC24" s="122">
        <f>ROUNDUP(SUM(AC6:AC23),5)</f>
        <v>33.823</v>
      </c>
      <c r="AD24" s="177"/>
      <c r="AE24" s="177"/>
      <c r="AF24" s="177"/>
    </row>
    <row r="25" spans="1:32" ht="20.25" customHeight="1">
      <c r="A25" s="398" t="s">
        <v>45</v>
      </c>
      <c r="B25" s="399"/>
      <c r="C25" s="399"/>
      <c r="D25" s="399"/>
      <c r="E25" s="399"/>
      <c r="F25" s="399"/>
      <c r="G25" s="399"/>
      <c r="H25" s="399"/>
      <c r="I25" s="399"/>
      <c r="J25" s="399"/>
      <c r="K25" s="400"/>
      <c r="L25" s="189"/>
      <c r="M25" s="189"/>
      <c r="N25" s="411"/>
      <c r="O25" s="412"/>
      <c r="P25" s="412"/>
      <c r="Q25" s="412"/>
      <c r="R25" s="190"/>
      <c r="S25" s="190"/>
      <c r="T25" s="190"/>
      <c r="U25" s="190"/>
      <c r="V25" s="190"/>
      <c r="W25" s="112" t="s">
        <v>9</v>
      </c>
      <c r="X25" s="112"/>
      <c r="Y25" s="112"/>
      <c r="Z25" s="112"/>
      <c r="AA25" s="112"/>
      <c r="AB25" s="112"/>
      <c r="AC25" s="125">
        <f>ROUND(AC24*10/100,5)</f>
        <v>3.3823</v>
      </c>
      <c r="AD25" s="177"/>
      <c r="AE25" s="177"/>
      <c r="AF25" s="177"/>
    </row>
    <row r="26" spans="1:32" ht="22.5" customHeight="1" thickBot="1">
      <c r="A26" s="329" t="s">
        <v>42</v>
      </c>
      <c r="B26" s="404"/>
      <c r="C26" s="404"/>
      <c r="D26" s="404"/>
      <c r="E26" s="404"/>
      <c r="F26" s="219"/>
      <c r="G26" s="331" t="s">
        <v>46</v>
      </c>
      <c r="H26" s="331"/>
      <c r="I26" s="331" t="s">
        <v>217</v>
      </c>
      <c r="J26" s="404"/>
      <c r="K26" s="405"/>
      <c r="L26" s="219"/>
      <c r="M26" s="219"/>
      <c r="N26" s="145"/>
      <c r="O26" s="191"/>
      <c r="P26" s="410"/>
      <c r="Q26" s="410"/>
      <c r="R26" s="192"/>
      <c r="S26" s="192"/>
      <c r="T26" s="192"/>
      <c r="U26" s="192"/>
      <c r="V26" s="192"/>
      <c r="W26" s="93" t="s">
        <v>6</v>
      </c>
      <c r="X26" s="93"/>
      <c r="Y26" s="93"/>
      <c r="Z26" s="93"/>
      <c r="AA26" s="93"/>
      <c r="AB26" s="93"/>
      <c r="AC26" s="130">
        <f>AC24+AC25</f>
        <v>37.2053</v>
      </c>
      <c r="AD26" s="177"/>
      <c r="AE26" s="177"/>
      <c r="AF26" s="177"/>
    </row>
    <row r="27" spans="18:32" ht="7.5" customHeight="1" thickBot="1">
      <c r="R27" s="319"/>
      <c r="S27" s="319"/>
      <c r="T27" s="214"/>
      <c r="U27" s="214"/>
      <c r="V27" s="214"/>
      <c r="W27" s="214"/>
      <c r="X27" s="214"/>
      <c r="Y27" s="214"/>
      <c r="Z27" s="214"/>
      <c r="AA27" s="88"/>
      <c r="AB27" s="88"/>
      <c r="AC27" s="88"/>
      <c r="AD27" s="151"/>
      <c r="AE27" s="151"/>
      <c r="AF27" s="151"/>
    </row>
    <row r="28" spans="1:32" ht="20.25" customHeight="1">
      <c r="A28" s="213" t="s">
        <v>35</v>
      </c>
      <c r="B28" s="313" t="s">
        <v>36</v>
      </c>
      <c r="C28" s="313"/>
      <c r="D28" s="65" t="s">
        <v>37</v>
      </c>
      <c r="E28" s="65" t="s">
        <v>38</v>
      </c>
      <c r="F28" s="65" t="s">
        <v>39</v>
      </c>
      <c r="G28" s="313" t="s">
        <v>40</v>
      </c>
      <c r="H28" s="313"/>
      <c r="I28" s="313" t="s">
        <v>41</v>
      </c>
      <c r="J28" s="313"/>
      <c r="K28" s="313" t="s">
        <v>52</v>
      </c>
      <c r="L28" s="313"/>
      <c r="M28" s="213" t="s">
        <v>125</v>
      </c>
      <c r="N28" s="413" t="s">
        <v>5</v>
      </c>
      <c r="O28" s="322"/>
      <c r="P28" s="322"/>
      <c r="Q28" s="131"/>
      <c r="R28" s="322"/>
      <c r="S28" s="323"/>
      <c r="T28" s="215"/>
      <c r="U28" s="215"/>
      <c r="V28" s="215"/>
      <c r="W28" s="311" t="s">
        <v>122</v>
      </c>
      <c r="X28" s="312"/>
      <c r="Y28" s="312"/>
      <c r="Z28" s="312"/>
      <c r="AA28" s="312"/>
      <c r="AB28" s="222"/>
      <c r="AC28" s="195">
        <f>AC26/X2</f>
        <v>0.372053</v>
      </c>
      <c r="AD28" s="193"/>
      <c r="AE28" s="193"/>
      <c r="AF28" s="193"/>
    </row>
    <row r="29" spans="1:32" ht="37.5" customHeight="1">
      <c r="A29" s="213" t="s">
        <v>218</v>
      </c>
      <c r="B29" s="313" t="s">
        <v>70</v>
      </c>
      <c r="C29" s="313"/>
      <c r="D29" s="65" t="s">
        <v>180</v>
      </c>
      <c r="E29" s="65" t="s">
        <v>219</v>
      </c>
      <c r="F29" s="65" t="s">
        <v>220</v>
      </c>
      <c r="G29" s="313" t="s">
        <v>221</v>
      </c>
      <c r="H29" s="313"/>
      <c r="I29" s="313" t="s">
        <v>222</v>
      </c>
      <c r="J29" s="313"/>
      <c r="K29" s="313" t="s">
        <v>60</v>
      </c>
      <c r="L29" s="313"/>
      <c r="M29" s="148">
        <f ca="1">NOW()</f>
        <v>41121.30702407407</v>
      </c>
      <c r="N29" s="98" t="s">
        <v>19</v>
      </c>
      <c r="O29" s="94" t="s">
        <v>20</v>
      </c>
      <c r="P29" s="94" t="s">
        <v>21</v>
      </c>
      <c r="Q29" s="94" t="s">
        <v>22</v>
      </c>
      <c r="R29" s="406" t="s">
        <v>8</v>
      </c>
      <c r="S29" s="407"/>
      <c r="T29" s="220"/>
      <c r="U29" s="220"/>
      <c r="V29" s="220"/>
      <c r="W29" s="150"/>
      <c r="X29" s="221" t="s">
        <v>123</v>
      </c>
      <c r="Y29" s="221"/>
      <c r="Z29" s="221"/>
      <c r="AA29" s="221" t="s">
        <v>23</v>
      </c>
      <c r="AB29" s="408" t="s">
        <v>24</v>
      </c>
      <c r="AC29" s="409"/>
      <c r="AD29" s="193"/>
      <c r="AE29" s="193"/>
      <c r="AF29" s="193"/>
    </row>
    <row r="30" spans="14:29" ht="19.5" customHeight="1" thickBot="1">
      <c r="N30" s="139">
        <f>X2</f>
        <v>100</v>
      </c>
      <c r="O30" s="140"/>
      <c r="P30" s="141">
        <f>AC26</f>
        <v>37.2053</v>
      </c>
      <c r="Q30" s="142">
        <v>0</v>
      </c>
      <c r="R30" s="307">
        <f>P30+Q30</f>
        <v>37.2053</v>
      </c>
      <c r="S30" s="308"/>
      <c r="T30" s="143"/>
      <c r="U30" s="144"/>
      <c r="V30" s="144"/>
      <c r="W30" s="145"/>
      <c r="X30" s="146">
        <f>AC28/AA30</f>
        <v>1.2401766666666667</v>
      </c>
      <c r="Y30" s="146"/>
      <c r="Z30" s="146"/>
      <c r="AA30" s="147">
        <v>0.3</v>
      </c>
      <c r="AB30" s="309">
        <f ca="1">NOW()</f>
        <v>41121.30702407407</v>
      </c>
      <c r="AC30" s="310"/>
    </row>
  </sheetData>
  <sheetProtection/>
  <mergeCells count="109">
    <mergeCell ref="A1:K1"/>
    <mergeCell ref="N1:AC1"/>
    <mergeCell ref="A2:B2"/>
    <mergeCell ref="C2:G2"/>
    <mergeCell ref="N2:O2"/>
    <mergeCell ref="P2:T2"/>
    <mergeCell ref="B3:G4"/>
    <mergeCell ref="P3:V4"/>
    <mergeCell ref="A5:D5"/>
    <mergeCell ref="E5:F5"/>
    <mergeCell ref="G5:M5"/>
    <mergeCell ref="N5:Q5"/>
    <mergeCell ref="X5:Y5"/>
    <mergeCell ref="A6:D6"/>
    <mergeCell ref="E6:F6"/>
    <mergeCell ref="H6:M6"/>
    <mergeCell ref="N6:Q6"/>
    <mergeCell ref="A7:D7"/>
    <mergeCell ref="E7:F7"/>
    <mergeCell ref="H7:M7"/>
    <mergeCell ref="N7:Q7"/>
    <mergeCell ref="A8:D8"/>
    <mergeCell ref="E8:F8"/>
    <mergeCell ref="H8:M8"/>
    <mergeCell ref="N8:Q8"/>
    <mergeCell ref="A9:D9"/>
    <mergeCell ref="E9:F9"/>
    <mergeCell ref="H9:M9"/>
    <mergeCell ref="N9:Q9"/>
    <mergeCell ref="A10:D10"/>
    <mergeCell ref="E10:F10"/>
    <mergeCell ref="H10:M10"/>
    <mergeCell ref="N10:Q10"/>
    <mergeCell ref="A11:D11"/>
    <mergeCell ref="E11:F11"/>
    <mergeCell ref="H11:M11"/>
    <mergeCell ref="N11:Q11"/>
    <mergeCell ref="A12:D12"/>
    <mergeCell ref="E12:F12"/>
    <mergeCell ref="H12:M12"/>
    <mergeCell ref="N12:Q12"/>
    <mergeCell ref="A13:D13"/>
    <mergeCell ref="E13:F13"/>
    <mergeCell ref="H13:M13"/>
    <mergeCell ref="N13:Q13"/>
    <mergeCell ref="A14:D14"/>
    <mergeCell ref="E14:F14"/>
    <mergeCell ref="H14:M14"/>
    <mergeCell ref="N14:Q14"/>
    <mergeCell ref="A15:D15"/>
    <mergeCell ref="E15:F15"/>
    <mergeCell ref="H15:M15"/>
    <mergeCell ref="N15:Q15"/>
    <mergeCell ref="A16:D16"/>
    <mergeCell ref="E16:F16"/>
    <mergeCell ref="H16:M16"/>
    <mergeCell ref="N16:Q16"/>
    <mergeCell ref="A17:D17"/>
    <mergeCell ref="E17:F17"/>
    <mergeCell ref="H17:M17"/>
    <mergeCell ref="N17:Q17"/>
    <mergeCell ref="A18:D18"/>
    <mergeCell ref="E18:F18"/>
    <mergeCell ref="H18:M18"/>
    <mergeCell ref="N18:Q18"/>
    <mergeCell ref="A19:D19"/>
    <mergeCell ref="E19:F19"/>
    <mergeCell ref="H19:M19"/>
    <mergeCell ref="N19:Q19"/>
    <mergeCell ref="A20:D20"/>
    <mergeCell ref="E20:F20"/>
    <mergeCell ref="H20:M20"/>
    <mergeCell ref="N20:Q20"/>
    <mergeCell ref="A21:D21"/>
    <mergeCell ref="E21:F21"/>
    <mergeCell ref="H21:M21"/>
    <mergeCell ref="N21:Q21"/>
    <mergeCell ref="A22:D22"/>
    <mergeCell ref="E22:F22"/>
    <mergeCell ref="H22:M22"/>
    <mergeCell ref="N22:Q22"/>
    <mergeCell ref="A23:D23"/>
    <mergeCell ref="E23:F23"/>
    <mergeCell ref="H23:M23"/>
    <mergeCell ref="N23:Q23"/>
    <mergeCell ref="N24:Q24"/>
    <mergeCell ref="R24:AB24"/>
    <mergeCell ref="A25:K25"/>
    <mergeCell ref="N25:Q25"/>
    <mergeCell ref="A26:E26"/>
    <mergeCell ref="G26:H26"/>
    <mergeCell ref="I26:K26"/>
    <mergeCell ref="P26:Q26"/>
    <mergeCell ref="R27:S27"/>
    <mergeCell ref="B28:C28"/>
    <mergeCell ref="G28:H28"/>
    <mergeCell ref="I28:J28"/>
    <mergeCell ref="K28:L28"/>
    <mergeCell ref="N28:P28"/>
    <mergeCell ref="R28:S28"/>
    <mergeCell ref="AB29:AC29"/>
    <mergeCell ref="R30:S30"/>
    <mergeCell ref="AB30:AC30"/>
    <mergeCell ref="W28:AA28"/>
    <mergeCell ref="B29:C29"/>
    <mergeCell ref="G29:H29"/>
    <mergeCell ref="I29:J29"/>
    <mergeCell ref="K29:L29"/>
    <mergeCell ref="R29:S29"/>
  </mergeCells>
  <hyperlinks>
    <hyperlink ref="M1" location="LIST!A1" display="BACK TO MENU LIST"/>
  </hyperlinks>
  <printOptions/>
  <pageMargins left="0.7" right="0.45" top="0.75" bottom="0.5" header="0.3" footer="0.3"/>
  <pageSetup horizontalDpi="600" verticalDpi="600" orientation="landscape" scale="80"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 von;Wiecki</dc:creator>
  <cp:keywords/>
  <dc:description/>
  <cp:lastModifiedBy>test</cp:lastModifiedBy>
  <cp:lastPrinted>2012-05-15T14:14:07Z</cp:lastPrinted>
  <dcterms:created xsi:type="dcterms:W3CDTF">1999-11-12T20:46:21Z</dcterms:created>
  <dcterms:modified xsi:type="dcterms:W3CDTF">2012-07-31T12:22:17Z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