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10620" firstSheet="3" activeTab="3"/>
  </bookViews>
  <sheets>
    <sheet name="Name of menu item" sheetId="1" state="hidden" r:id="rId1"/>
    <sheet name="Sheet4" sheetId="2" state="hidden" r:id="rId2"/>
    <sheet name="Sheet5" sheetId="3" state="hidden" r:id="rId3"/>
    <sheet name="LIST" sheetId="4" r:id="rId4"/>
    <sheet name="INSTRUCTION" sheetId="5" r:id="rId5"/>
    <sheet name="Apple Pie (Pie Filling)" sheetId="6" r:id="rId6"/>
    <sheet name="Pie Crust" sheetId="7" r:id="rId7"/>
    <sheet name="Apple Pie (Canned Apples)" sheetId="8" r:id="rId8"/>
    <sheet name="Blueberry Pie. Filling" sheetId="9" r:id="rId9"/>
    <sheet name="Blueberry Pie. Frozen Blueberri" sheetId="10" r:id="rId10"/>
    <sheet name="Blueberry Cobbler" sheetId="11" r:id="rId11"/>
    <sheet name="Bread Pudding" sheetId="12" r:id="rId12"/>
    <sheet name="Carmel Sauce" sheetId="13" r:id="rId13"/>
    <sheet name="Carrot Cake" sheetId="14" r:id="rId14"/>
    <sheet name="Cheese Cake" sheetId="15" r:id="rId15"/>
    <sheet name="Cherry Pie-filling" sheetId="16" r:id="rId16"/>
    <sheet name="Cherry Pie. Canned Cherries" sheetId="17" r:id="rId17"/>
    <sheet name="Cherry Cobbler" sheetId="18" r:id="rId18"/>
    <sheet name="Cherry Crisp" sheetId="19" r:id="rId19"/>
    <sheet name="Chocolate Butter Cream Frosting" sheetId="20" r:id="rId20"/>
    <sheet name="Chocolate Cake" sheetId="21" r:id="rId21"/>
    <sheet name="Devil's Food Cake" sheetId="22" r:id="rId22"/>
    <sheet name="Peach Pie. Filling" sheetId="23" r:id="rId23"/>
    <sheet name="Peach Pie. Frozen Cornstarch" sheetId="24" r:id="rId24"/>
    <sheet name="Peach Cobbler" sheetId="25" r:id="rId25"/>
    <sheet name="Peach Crisp" sheetId="26" r:id="rId26"/>
    <sheet name="Pecan Pie" sheetId="27" r:id="rId27"/>
  </sheets>
  <definedNames>
    <definedName name="_xlnm.Print_Area" localSheetId="6">'Pie Crust'!$A$1:$AC$32</definedName>
  </definedNames>
  <calcPr fullCalcOnLoad="1"/>
</workbook>
</file>

<file path=xl/sharedStrings.xml><?xml version="1.0" encoding="utf-8"?>
<sst xmlns="http://schemas.openxmlformats.org/spreadsheetml/2006/main" count="2496" uniqueCount="609">
  <si>
    <t>MENU  ITEM  RECIPE  PREPARATION  AND  COST  CARD</t>
  </si>
  <si>
    <t>INGREDIENTS</t>
  </si>
  <si>
    <t>UNIT</t>
  </si>
  <si>
    <t>UNIT    COST</t>
  </si>
  <si>
    <t>PREPARATION    INSTRUCTIONS</t>
  </si>
  <si>
    <t>RECIPE  YIELD</t>
  </si>
  <si>
    <t>TOTAL  COST  OF  ITEM</t>
  </si>
  <si>
    <t>SUBTOTAL</t>
  </si>
  <si>
    <t>COMBINED  MEAL COST</t>
  </si>
  <si>
    <t>CONDIMENT   COST    10%</t>
  </si>
  <si>
    <t>7 ounce</t>
  </si>
  <si>
    <t>PURCHASED WEIGHT</t>
  </si>
  <si>
    <t>PURCHASED PRICE</t>
  </si>
  <si>
    <t>YIELD % After Prep</t>
  </si>
  <si>
    <t>CALORIES</t>
  </si>
  <si>
    <t>SODIUM</t>
  </si>
  <si>
    <t>CHOLESTEEROL</t>
  </si>
  <si>
    <t xml:space="preserve">MENU ITEM: </t>
  </si>
  <si>
    <t>TOTAL  COST / PORTION</t>
  </si>
  <si>
    <t>QUANTITY</t>
  </si>
  <si>
    <t>SERVING SIZE</t>
  </si>
  <si>
    <t>PORTION COST</t>
  </si>
  <si>
    <t>SIDE ITEM COST</t>
  </si>
  <si>
    <t>COST OF GS %</t>
  </si>
  <si>
    <t>DATE COST LAST CHECKED</t>
  </si>
  <si>
    <t xml:space="preserve">PREPARED BY:  </t>
  </si>
  <si>
    <t xml:space="preserve">REMARKS:  </t>
  </si>
  <si>
    <t xml:space="preserve">Portion Size: </t>
  </si>
  <si>
    <t>SELLING PRICE</t>
  </si>
  <si>
    <t xml:space="preserve">NUTRITIONAL INFORMATION: </t>
  </si>
  <si>
    <t>QUANTITY REQUIRED</t>
  </si>
  <si>
    <t>QUANTITY /  ONE PORTION</t>
  </si>
  <si>
    <t>PREPARATION INSTRUCTIONS</t>
  </si>
  <si>
    <t>PURCHASED PRICE  / CASE</t>
  </si>
  <si>
    <t>PURCHASED WEIGHT  or       COUNT PER CASE</t>
  </si>
  <si>
    <t>Calories</t>
  </si>
  <si>
    <t>Carbohydrates</t>
  </si>
  <si>
    <t>Protein</t>
  </si>
  <si>
    <t>Fat</t>
  </si>
  <si>
    <t>Cholesterol</t>
  </si>
  <si>
    <t>Sodium</t>
  </si>
  <si>
    <t>Calcium</t>
  </si>
  <si>
    <t>NUTRITIONAL INFORMATION</t>
  </si>
  <si>
    <t>MENU ITEM RECIPE PREPARATION</t>
  </si>
  <si>
    <t xml:space="preserve">MENU ITEM:  </t>
  </si>
  <si>
    <t xml:space="preserve">* Note:  Nutritional Information is indicated for one serving size.  </t>
  </si>
  <si>
    <t xml:space="preserve">Portion Size:  </t>
  </si>
  <si>
    <t xml:space="preserve">PREPARED BY: </t>
  </si>
  <si>
    <t xml:space="preserve">Serving Size:  </t>
  </si>
  <si>
    <t>PURCHASE WEIGHT</t>
  </si>
  <si>
    <t>TOTAL COST AS PURCHASED</t>
  </si>
  <si>
    <t>RECIPE QUANTITY</t>
  </si>
  <si>
    <t>Remark</t>
  </si>
  <si>
    <t>Serving Portion</t>
  </si>
  <si>
    <t>QUANTITY REQUIRED      MEASURE</t>
  </si>
  <si>
    <t xml:space="preserve">Yield Portion Size: </t>
  </si>
  <si>
    <t>MENU  ITEM  RECIPE    COST  CARD</t>
  </si>
  <si>
    <t>each</t>
  </si>
  <si>
    <t>PURCHASED PRICE  / CASE  PER UNIT</t>
  </si>
  <si>
    <t xml:space="preserve">mil </t>
  </si>
  <si>
    <t>Salt</t>
  </si>
  <si>
    <t>Sugar, Granulated</t>
  </si>
  <si>
    <t>1 tbsp</t>
  </si>
  <si>
    <t>1/3 tsp</t>
  </si>
  <si>
    <t>lb</t>
  </si>
  <si>
    <t>tbsp</t>
  </si>
  <si>
    <t xml:space="preserve">Apple Pie (Prepared Pie Filling) </t>
  </si>
  <si>
    <t>Slice</t>
  </si>
  <si>
    <t>1 Slice</t>
  </si>
  <si>
    <t>Pie Crust</t>
  </si>
  <si>
    <t xml:space="preserve">Pie Filling, Apple, Prepared </t>
  </si>
  <si>
    <t>26 each</t>
  </si>
  <si>
    <t>2 gal 3- 3/8 qts</t>
  </si>
  <si>
    <t xml:space="preserve">with flour; flatten gently.  Using a floured rolling pin, roll lightly with quick strokes from center out to edge in all </t>
  </si>
  <si>
    <t>dough in half; carefully place into ungreased pie pan with fold at center. Unfold and fit carefully into pie pan, being</t>
  </si>
  <si>
    <t>center fold to allow steam to escape during baking.  Brush outer rim of bottom crust with water.  Lay top curst</t>
  </si>
  <si>
    <t xml:space="preserve">over filling with fold at center; unfold and press edges of two crusts together lightly. </t>
  </si>
  <si>
    <t xml:space="preserve">(Incorporate excess dough into next crust, if needed.)  There should be little excess if skill is used in </t>
  </si>
  <si>
    <t xml:space="preserve">and forefinger to make a fluted edge.  </t>
  </si>
  <si>
    <t xml:space="preserve">Use canned prepared apple pie filling. </t>
  </si>
  <si>
    <t xml:space="preserve">Cut 8 wedges per pie.  </t>
  </si>
  <si>
    <t>363 cal</t>
  </si>
  <si>
    <t>51 g</t>
  </si>
  <si>
    <t>3 g</t>
  </si>
  <si>
    <t>17 g</t>
  </si>
  <si>
    <t>0 mg</t>
  </si>
  <si>
    <t>256 mg</t>
  </si>
  <si>
    <t>9 mg</t>
  </si>
  <si>
    <t>qts</t>
  </si>
  <si>
    <t>Crust</t>
  </si>
  <si>
    <t>Flour, Wheat, General Purpose</t>
  </si>
  <si>
    <t>Shortening</t>
  </si>
  <si>
    <t>Water, Cold</t>
  </si>
  <si>
    <t>6-7/8 lbs</t>
  </si>
  <si>
    <t>3 tbsp</t>
  </si>
  <si>
    <t>2 qts</t>
  </si>
  <si>
    <t>1 qts</t>
  </si>
  <si>
    <t xml:space="preserve">Sift together flour and salt in mixer bowl. </t>
  </si>
  <si>
    <t>Add shortening to dry ingredients.  Using pastry knife attachment, mix at low speed 30 seconds or until shortening</t>
  </si>
  <si>
    <t xml:space="preserve">is evenly distributed and mixture is granular in appearance. </t>
  </si>
  <si>
    <t xml:space="preserve">Add water, mix at low speed 1 minute until dough is just formed. </t>
  </si>
  <si>
    <t xml:space="preserve">Chill dough for at least 1 hour for ease in handling. </t>
  </si>
  <si>
    <t>Notes:  Pie Crust mix may be used.  Omit steps 1 through 3.  Follow manufacturer's directions for preparation.  Follow steps 4 and 5.  Quantity of pie crust mix required:</t>
  </si>
  <si>
    <t xml:space="preserve">5 pounds pie crust mix yields 13-one crust pies; 10 pounds pie crust mix yields 13-two crust pies.  </t>
  </si>
  <si>
    <t>1 Crust</t>
  </si>
  <si>
    <t>995 cal</t>
  </si>
  <si>
    <t>92 g</t>
  </si>
  <si>
    <t>12 g</t>
  </si>
  <si>
    <t>64 g</t>
  </si>
  <si>
    <t>808 mg</t>
  </si>
  <si>
    <t>19 mg</t>
  </si>
  <si>
    <t>qt</t>
  </si>
  <si>
    <t xml:space="preserve">Apple Pie (Canned Apples - Cornstarch) </t>
  </si>
  <si>
    <t>Apples, Canned, Sliced</t>
  </si>
  <si>
    <t>Cinnamon, Ground</t>
  </si>
  <si>
    <t>Nutmeg, Ground</t>
  </si>
  <si>
    <t>Cornstarch</t>
  </si>
  <si>
    <t>Juice, Lemon</t>
  </si>
  <si>
    <t>Butter</t>
  </si>
  <si>
    <t>1 gal 3 qts</t>
  </si>
  <si>
    <t>1 qts 2- 3/4 cup</t>
  </si>
  <si>
    <t>1-5/8 cup</t>
  </si>
  <si>
    <t>3 cup</t>
  </si>
  <si>
    <t>1/4 cup 1 tbsp</t>
  </si>
  <si>
    <t>1/2 cup</t>
  </si>
  <si>
    <t xml:space="preserve">Fold apples, lemon juice and butter or margarine carefully into thickened mixture.  Cool thoroughly. </t>
  </si>
  <si>
    <t xml:space="preserve">Pour 2-3/4 to 3 cups filling into each unbaked pie shell.  Cover with top crust.  Seal edges. </t>
  </si>
  <si>
    <t>370 cal</t>
  </si>
  <si>
    <t>50 g</t>
  </si>
  <si>
    <t>18 g</t>
  </si>
  <si>
    <t>2 mg</t>
  </si>
  <si>
    <t>269 mg</t>
  </si>
  <si>
    <t>10 mg</t>
  </si>
  <si>
    <t xml:space="preserve">Pour 3 cups filling into each unbaked pie shell.  Cover with top crust. Seal edges. </t>
  </si>
  <si>
    <t xml:space="preserve">directions.  Form a circle 1 inch larger than pie pan and about 1/8 inch thick.  Bottom crust will be slightly thicker. </t>
  </si>
  <si>
    <t xml:space="preserve">Using a convention oven, bake at 375⁰F. for 25 minutes or until lightly browned on high fan, open vent. </t>
  </si>
  <si>
    <r>
      <rPr>
        <b/>
        <sz val="10"/>
        <color indexed="60"/>
        <rFont val="Calibri"/>
        <family val="2"/>
      </rPr>
      <t>PREPARE AND DIVIDE DOUGH</t>
    </r>
    <r>
      <rPr>
        <b/>
        <sz val="10"/>
        <rFont val="Calibri"/>
        <family val="2"/>
      </rPr>
      <t xml:space="preserve">:  Prepare 1 recipe Pie Crust.  Divided dough into 13-7-1/2 ounce pieces for bottom crust </t>
    </r>
  </si>
  <si>
    <r>
      <t xml:space="preserve">and 13-7 ounce pieces for top crust; place on lightly floured board.  </t>
    </r>
    <r>
      <rPr>
        <b/>
        <sz val="10"/>
        <color indexed="60"/>
        <rFont val="Calibri"/>
        <family val="2"/>
      </rPr>
      <t>ROLL DOUGH</t>
    </r>
    <r>
      <rPr>
        <b/>
        <sz val="10"/>
        <rFont val="Calibri"/>
        <family val="2"/>
      </rPr>
      <t xml:space="preserve">:  Sprinkle each piece of dough lightly  </t>
    </r>
  </si>
  <si>
    <r>
      <t xml:space="preserve">Shift or turn dough occasionally to prevent sticking.  If edges split, pinch cracks together.  </t>
    </r>
    <r>
      <rPr>
        <b/>
        <sz val="10"/>
        <color indexed="60"/>
        <rFont val="Calibri"/>
        <family val="2"/>
      </rPr>
      <t>BOTTOM CRUST</t>
    </r>
    <r>
      <rPr>
        <b/>
        <sz val="10"/>
        <rFont val="Calibri"/>
        <family val="2"/>
      </rPr>
      <t xml:space="preserve">:  Fold rolled </t>
    </r>
  </si>
  <si>
    <r>
      <t xml:space="preserve">careful not to leave any air spaces between pan and dough.  </t>
    </r>
    <r>
      <rPr>
        <b/>
        <sz val="10"/>
        <color indexed="60"/>
        <rFont val="Calibri"/>
        <family val="2"/>
      </rPr>
      <t>FILL CRUST</t>
    </r>
    <r>
      <rPr>
        <b/>
        <sz val="10"/>
        <rFont val="Calibri"/>
        <family val="2"/>
      </rPr>
      <t xml:space="preserve">:  Fill as specified on individual recipe card.  </t>
    </r>
  </si>
  <si>
    <r>
      <rPr>
        <b/>
        <sz val="10"/>
        <color indexed="60"/>
        <rFont val="Calibri"/>
        <family val="2"/>
      </rPr>
      <t>TOP CRUST</t>
    </r>
    <r>
      <rPr>
        <b/>
        <sz val="10"/>
        <rFont val="Calibri"/>
        <family val="2"/>
      </rPr>
      <t xml:space="preserve">:  Roll top crust in same manner as bottom crust.  Fold in half; with knife, make several small slits near </t>
    </r>
  </si>
  <si>
    <r>
      <rPr>
        <b/>
        <sz val="10"/>
        <color indexed="60"/>
        <rFont val="Calibri"/>
        <family val="2"/>
      </rPr>
      <t>REMOVE EXCESS DOUGH:</t>
    </r>
    <r>
      <rPr>
        <b/>
        <sz val="10"/>
        <rFont val="Calibri"/>
        <family val="2"/>
      </rPr>
      <t xml:space="preserve">  Trim overhanging edges of dough by using a knife or spatula.  </t>
    </r>
  </si>
  <si>
    <r>
      <t xml:space="preserve">weighing and rolling dough.  </t>
    </r>
    <r>
      <rPr>
        <b/>
        <sz val="10"/>
        <color indexed="60"/>
        <rFont val="Calibri"/>
        <family val="2"/>
      </rPr>
      <t>SEAL PIE</t>
    </r>
    <r>
      <rPr>
        <b/>
        <sz val="10"/>
        <rFont val="Calibri"/>
        <family val="2"/>
      </rPr>
      <t>:  Press edges of crust firmly together or crimp with the thumb</t>
    </r>
  </si>
  <si>
    <t xml:space="preserve">             Form a circle 1 inch larger than pie pan and about 1/8 inch thick.  Bottom crust will be slightly thicker.  Shift or turn dough occasionally to prevent sticking.  If edges split, pinch cracks together. </t>
  </si>
  <si>
    <t xml:space="preserve">           crust with water.  Lay top curst over filling with fold at center; unfold and press edges of two crusts together lightly.  </t>
  </si>
  <si>
    <r>
      <rPr>
        <b/>
        <sz val="10"/>
        <color indexed="60"/>
        <rFont val="Calibri"/>
        <family val="2"/>
      </rPr>
      <t>6.  ROLL DOUGH:</t>
    </r>
    <r>
      <rPr>
        <b/>
        <sz val="10"/>
        <rFont val="Calibri"/>
        <family val="2"/>
      </rPr>
      <t xml:space="preserve">  Sprinkle each piece of dough lightly with flour; flatten gently.  Using a floured rolling pin, roll lightly with quick strokes from center out to edge in all directions.   </t>
    </r>
  </si>
  <si>
    <r>
      <rPr>
        <b/>
        <sz val="10"/>
        <color indexed="60"/>
        <rFont val="Calibri"/>
        <family val="2"/>
      </rPr>
      <t>8.  TOP CRUST:</t>
    </r>
    <r>
      <rPr>
        <b/>
        <sz val="10"/>
        <rFont val="Calibri"/>
        <family val="2"/>
      </rPr>
      <t xml:space="preserve">  Toll top crust in same manner as bottom crust.  Fold in half; with knife, make several small slits near center fold to allow steam to escape during baking.  Brush outer rim of bottom </t>
    </r>
  </si>
  <si>
    <r>
      <rPr>
        <b/>
        <sz val="10"/>
        <color indexed="60"/>
        <rFont val="Calibri"/>
        <family val="2"/>
      </rPr>
      <t xml:space="preserve">9.  REMOVE EXCESS DOUGH: </t>
    </r>
    <r>
      <rPr>
        <b/>
        <sz val="10"/>
        <rFont val="Calibri"/>
        <family val="2"/>
      </rPr>
      <t xml:space="preserve"> Trim overhanging edges of dough by using a knife or spatula. (Incorporate excess dough into next crust, if needed.)  There should be little excess if skill is used in weighing and </t>
    </r>
  </si>
  <si>
    <r>
      <t xml:space="preserve">     rolling dough.   </t>
    </r>
    <r>
      <rPr>
        <b/>
        <sz val="10"/>
        <color indexed="60"/>
        <rFont val="Calibri"/>
        <family val="2"/>
      </rPr>
      <t>10.  SEAL PIE:</t>
    </r>
    <r>
      <rPr>
        <b/>
        <sz val="10"/>
        <rFont val="Calibri"/>
        <family val="2"/>
      </rPr>
      <t xml:space="preserve">  Press edges of crust firmly together or crimp with the thumb and forefinger to make a fluted edge.  </t>
    </r>
  </si>
  <si>
    <r>
      <rPr>
        <b/>
        <sz val="10"/>
        <color indexed="60"/>
        <rFont val="Calibri"/>
        <family val="2"/>
      </rPr>
      <t>11.  WASHED TOP:</t>
    </r>
    <r>
      <rPr>
        <b/>
        <sz val="10"/>
        <rFont val="Calibri"/>
        <family val="2"/>
      </rPr>
      <t xml:space="preserve">  For a washed top, brush pies with appropriate wash as follows:</t>
    </r>
    <r>
      <rPr>
        <b/>
        <sz val="10"/>
        <color indexed="21"/>
        <rFont val="Calibri"/>
        <family val="2"/>
      </rPr>
      <t xml:space="preserve">  1) Egg and Milk Wash </t>
    </r>
    <r>
      <rPr>
        <b/>
        <sz val="10"/>
        <rFont val="Calibri"/>
        <family val="2"/>
      </rPr>
      <t xml:space="preserve">- This wash is used for fruit pies (apple, blueberry, cherry, peach, pineapple) that are baked </t>
    </r>
  </si>
  <si>
    <r>
      <rPr>
        <b/>
        <sz val="10"/>
        <color indexed="60"/>
        <rFont val="Calibri"/>
        <family val="2"/>
      </rPr>
      <t>12.  BAKING INSTRUCTIONS FOR COOKED PIES:</t>
    </r>
    <r>
      <rPr>
        <b/>
        <sz val="10"/>
        <rFont val="Calibri"/>
        <family val="2"/>
      </rPr>
      <t xml:space="preserve">  Bake as specified on individual recipe card. </t>
    </r>
  </si>
  <si>
    <r>
      <rPr>
        <b/>
        <sz val="10"/>
        <color indexed="60"/>
        <rFont val="Calibri"/>
        <family val="2"/>
      </rPr>
      <t>5.  DIVID DOUGH:</t>
    </r>
    <r>
      <rPr>
        <b/>
        <sz val="10"/>
        <rFont val="Calibri"/>
        <family val="2"/>
      </rPr>
      <t xml:space="preserve">  Divide dough into 13-7-1/2 oz. pieces for bottom crust and 13-7 oz. pieces for top crust: place on lightly floured board. </t>
    </r>
  </si>
  <si>
    <r>
      <rPr>
        <b/>
        <sz val="10"/>
        <color indexed="60"/>
        <rFont val="Calibri"/>
        <family val="2"/>
      </rPr>
      <t>7.  BOTTOM CRUST:</t>
    </r>
    <r>
      <rPr>
        <b/>
        <sz val="10"/>
        <rFont val="Calibri"/>
        <family val="2"/>
      </rPr>
      <t xml:space="preserve">  Fold rolled dough in half; carefully place into ungreased pie pan with fold at center.  Unfold and fit carefully into pie pan, being careful  not to leave any air spaces between pan and dough.  </t>
    </r>
  </si>
  <si>
    <r>
      <t xml:space="preserve">       30 to 35 minutes.  It SHOULD NOT be used for pies requiring longer baking time as the crust will brown excessively.  </t>
    </r>
    <r>
      <rPr>
        <b/>
        <sz val="10"/>
        <color indexed="21"/>
        <rFont val="Calibri"/>
        <family val="2"/>
      </rPr>
      <t xml:space="preserve">2) Egg and Water Wash </t>
    </r>
    <r>
      <rPr>
        <b/>
        <sz val="10"/>
        <rFont val="Calibri"/>
        <family val="2"/>
      </rPr>
      <t xml:space="preserve">- This wash is used for berry and mincemeat pies that are </t>
    </r>
  </si>
  <si>
    <t xml:space="preserve">       baked 40 to 45 minutes.  It SHOULD NOT be used for pies that are baked 30 to 35 minutes as the crusts will be too pale.  Allow glaze to dry on curst before baking to eliminate dark spots.  </t>
  </si>
  <si>
    <r>
      <rPr>
        <b/>
        <sz val="10"/>
        <color indexed="60"/>
        <rFont val="Calibri"/>
        <family val="2"/>
      </rPr>
      <t>13.  BAKING INSTRUCTIONS FOR UNCOOKED PIES:</t>
    </r>
    <r>
      <rPr>
        <b/>
        <sz val="10"/>
        <rFont val="Calibri"/>
        <family val="2"/>
      </rPr>
      <t xml:space="preserve">  Bake crusts at 425</t>
    </r>
    <r>
      <rPr>
        <b/>
        <sz val="10"/>
        <rFont val="Calibri"/>
        <family val="2"/>
      </rPr>
      <t xml:space="preserve">⁰F for about 15-18 minutes, or until light golden brown.  Cool before filling.  Proceed with the recipe directions. </t>
    </r>
  </si>
  <si>
    <t xml:space="preserve">Using a convection oven, bake at 375⁰F. for 25 minutes or until lightly browned on high fan, open vent.  </t>
  </si>
  <si>
    <r>
      <rPr>
        <b/>
        <sz val="10"/>
        <color indexed="60"/>
        <rFont val="Calibri"/>
        <family val="2"/>
      </rPr>
      <t>2</t>
    </r>
    <r>
      <rPr>
        <b/>
        <sz val="10"/>
        <rFont val="Calibri"/>
        <family val="2"/>
      </rPr>
      <t>.  Drain apples; reserve juice for use in Step 3; apples for use in Step 5.</t>
    </r>
  </si>
  <si>
    <r>
      <rPr>
        <b/>
        <sz val="10"/>
        <color indexed="60"/>
        <rFont val="Calibri"/>
        <family val="2"/>
      </rPr>
      <t>3</t>
    </r>
    <r>
      <rPr>
        <b/>
        <sz val="10"/>
        <rFont val="Calibri"/>
        <family val="2"/>
      </rPr>
      <t xml:space="preserve">.  Take reserved juice and add water equal 1-7/8 quart per 100 portions and combine with sugar, salt, cinnamon and nutmeg; bring to a boil. </t>
    </r>
  </si>
  <si>
    <r>
      <rPr>
        <b/>
        <sz val="10"/>
        <color indexed="60"/>
        <rFont val="Calibri"/>
        <family val="2"/>
      </rPr>
      <t>4</t>
    </r>
    <r>
      <rPr>
        <b/>
        <sz val="10"/>
        <rFont val="Calibri"/>
        <family val="2"/>
      </rPr>
      <t xml:space="preserve">.  Combine cornstarch and water; stir until smooth.  Add gradually to boiling mixture.  Cook at medium heat, stirring constantly, until thick and clear.  Remove from heat.  </t>
    </r>
  </si>
  <si>
    <t xml:space="preserve">1.  RECIPE PART   :  This part contains ingredients, requried quantity for each ingredients, and preparation instructions.  </t>
  </si>
  <si>
    <t xml:space="preserve">2.  RECIPE COST CALCULATION PART:  This working sheet automatically calculate  1)     requried quantity for each ingredient  based on Yield portion size,           cost per one serving portion,           total cost, and         suggested selling price based on the food cost you desire.  </t>
  </si>
  <si>
    <t>Caprese Tower</t>
  </si>
  <si>
    <t xml:space="preserve">1 Ea. </t>
  </si>
  <si>
    <t>REQUIRED WEIGHT  or   COUNT  BY PURCHASED UNIT</t>
  </si>
  <si>
    <t>Cost / Portion</t>
  </si>
  <si>
    <t xml:space="preserve">TOTAL  COST </t>
  </si>
  <si>
    <t>Fresh Mozzarella, Sliced 1 oz. ea.(2 ea.)</t>
  </si>
  <si>
    <t>200 ea.</t>
  </si>
  <si>
    <t xml:space="preserve">For Basil Oil: </t>
  </si>
  <si>
    <t>Ounce</t>
  </si>
  <si>
    <t>Tomato Roma, Sliced 1/4 in.(3 ea.)</t>
  </si>
  <si>
    <t>300 slices</t>
  </si>
  <si>
    <t>Blend together, basil, oil, garlic, salt and pepper until smooth.</t>
  </si>
  <si>
    <t>Basil, Fresh, chopped</t>
  </si>
  <si>
    <t>2 cup</t>
  </si>
  <si>
    <t>cup</t>
  </si>
  <si>
    <t>Olive Oil(1.5 oz. ea)</t>
  </si>
  <si>
    <t>1.25 Gal.</t>
  </si>
  <si>
    <t>For Tower:</t>
  </si>
  <si>
    <t>gal</t>
  </si>
  <si>
    <t>Garlic, Roasted</t>
  </si>
  <si>
    <t>1/2 cup (= 4 ounce)</t>
  </si>
  <si>
    <t>On small plate place in order 1 tomato, 1 mozz slice, 1 tomato, 1 mozz slice, 1 tomato.</t>
  </si>
  <si>
    <t>head</t>
  </si>
  <si>
    <t>Pepper</t>
  </si>
  <si>
    <t>Top tower with micro greens and drizzle with basil oil and then balsamic glaze and serve.</t>
  </si>
  <si>
    <t>8 oz. Btl</t>
  </si>
  <si>
    <t>btl</t>
  </si>
  <si>
    <t>5 tbsp</t>
  </si>
  <si>
    <t>48oz.Pk</t>
  </si>
  <si>
    <t>pk</t>
  </si>
  <si>
    <t>Balsamic Glaze (0.75 oz. ea.)</t>
  </si>
  <si>
    <t>1 Gal.</t>
  </si>
  <si>
    <t>12.9oz. Btl</t>
  </si>
  <si>
    <t>oz</t>
  </si>
  <si>
    <t>Micro Greens(1/4 oz. ea.)</t>
  </si>
  <si>
    <t>8 oz.</t>
  </si>
  <si>
    <t>8 oz. Pk</t>
  </si>
  <si>
    <t>1 cup = 8 ounce</t>
  </si>
  <si>
    <t>1 gal = 128 ounce</t>
  </si>
  <si>
    <t>1 Med Garlic Head = 2 tbsp</t>
  </si>
  <si>
    <t xml:space="preserve">1/2 cup = 8 tbsp </t>
  </si>
  <si>
    <t>1 Each</t>
  </si>
  <si>
    <t>COST PER PERSON</t>
  </si>
  <si>
    <t>SELLING PRICE PER PERSON</t>
  </si>
  <si>
    <t>DATE                         COST LAST CHECKED</t>
  </si>
  <si>
    <t>COST / PORTION</t>
  </si>
  <si>
    <t>TOTAL COST</t>
  </si>
  <si>
    <t>LAST UPDATED DATE</t>
  </si>
  <si>
    <t>Tbsp</t>
  </si>
  <si>
    <t xml:space="preserve">COST PER 2 CRUST </t>
  </si>
  <si>
    <t>tsp</t>
  </si>
  <si>
    <t>Pie Crust -- SEE RECIPE</t>
  </si>
  <si>
    <t>DESSERTS --  MENU SELECTION</t>
  </si>
  <si>
    <t>PIE CRUST</t>
  </si>
  <si>
    <t>APPLE PIE - CANNED APPLES</t>
  </si>
  <si>
    <t>BLUEBERRY COBBLER</t>
  </si>
  <si>
    <t>BREAD PUDDING</t>
  </si>
  <si>
    <t>CARMEL SAUCE</t>
  </si>
  <si>
    <t>CARROT CAKE</t>
  </si>
  <si>
    <t>CHEESE CAKE</t>
  </si>
  <si>
    <t>CHERRY PIE - CANNED CHERRIES</t>
  </si>
  <si>
    <t>CHERRY COBBLER</t>
  </si>
  <si>
    <t>CHERRY CRISP</t>
  </si>
  <si>
    <t>CHOCOLATE BUTTER CREAM FROSTING</t>
  </si>
  <si>
    <t>CHOCOLATE CAKE</t>
  </si>
  <si>
    <t>DEVIL'S FOOD CAKE</t>
  </si>
  <si>
    <t>PEACH PIE - FROZEN CORNSTARCH</t>
  </si>
  <si>
    <t>PEACH COBBLER</t>
  </si>
  <si>
    <t>PEACH CRISP</t>
  </si>
  <si>
    <t>PECAN PIE</t>
  </si>
  <si>
    <t>Blueberry Cobbler</t>
  </si>
  <si>
    <t>Piece</t>
  </si>
  <si>
    <t>32-1/2 each</t>
  </si>
  <si>
    <t xml:space="preserve">Prepare 1-1/4 Pie Crust to yield enough dough to prepare cobbler for 100 portions. </t>
  </si>
  <si>
    <t>Pie Filling, Blueberry, Prepared</t>
  </si>
  <si>
    <t>3 gal</t>
  </si>
  <si>
    <t xml:space="preserve">Divide dough into four 3-3/4 lb pieces; use 2 pieces for each sheet pan. </t>
  </si>
  <si>
    <t xml:space="preserve">Place dough on lightly floured board; sprinkle lightly with flour; flatten gently. </t>
  </si>
  <si>
    <t xml:space="preserve">Roll 2 pieces of dough into rectangular sheets about 1/8-inch thick and large enough to fit each pan.  </t>
  </si>
  <si>
    <t xml:space="preserve">Press dough into bottom and sides of each pan.  Reserve remaining pieces for use in Step 6. </t>
  </si>
  <si>
    <t xml:space="preserve">Pour 1-1/2 gallons of filling into each pan. </t>
  </si>
  <si>
    <t xml:space="preserve">Roll remaining pieces of dough for top crusts. </t>
  </si>
  <si>
    <t xml:space="preserve">Place top crusts carefully over filling in each pan. </t>
  </si>
  <si>
    <t xml:space="preserve">Crimp to seal edges. </t>
  </si>
  <si>
    <t xml:space="preserve">Cut 6 to 8 small slits, about 1/2- inch each, in the tops of each cobbler.  </t>
  </si>
  <si>
    <t>Using a convection oven, bake at 375⁰F. for 35 to 40 minutes or until lightly browned,</t>
  </si>
  <si>
    <t xml:space="preserve">on high fan, open vent. </t>
  </si>
  <si>
    <t>Cool; cut 6 by 9.</t>
  </si>
  <si>
    <t>1  Piece</t>
  </si>
  <si>
    <t>438 cal</t>
  </si>
  <si>
    <t>60 g</t>
  </si>
  <si>
    <t>4 g</t>
  </si>
  <si>
    <t>21 g</t>
  </si>
  <si>
    <t>327 mg</t>
  </si>
  <si>
    <t>35 mg</t>
  </si>
  <si>
    <t>Blueberry Pie (Prepared Filling)</t>
  </si>
  <si>
    <t>2 gal 1-2/3 qts</t>
  </si>
  <si>
    <t xml:space="preserve">Using a convention oven, bake at 375⁰F. for 20 to 25 minutes or until lightly browned on high fan, open vent. </t>
  </si>
  <si>
    <t>351 cal</t>
  </si>
  <si>
    <t>48 g</t>
  </si>
  <si>
    <t>262 mg</t>
  </si>
  <si>
    <t>28 mg</t>
  </si>
  <si>
    <t>LAST COST CHECKED DATE</t>
  </si>
  <si>
    <t xml:space="preserve">Blueberry Pie (Frozen Blueberries) </t>
  </si>
  <si>
    <t>Blueberries, Frozen, Unsweetened</t>
  </si>
  <si>
    <t>2 gal 1-7/8 qts</t>
  </si>
  <si>
    <t>Water</t>
  </si>
  <si>
    <t>1 qts 1/2 cup</t>
  </si>
  <si>
    <t>3 qts</t>
  </si>
  <si>
    <t>1/4 tsp</t>
  </si>
  <si>
    <t>2-1/2 cup</t>
  </si>
  <si>
    <t>Butter, Unsalted</t>
  </si>
  <si>
    <t>3/4 cup</t>
  </si>
  <si>
    <r>
      <rPr>
        <b/>
        <sz val="10"/>
        <color indexed="60"/>
        <rFont val="Calibri"/>
        <family val="2"/>
      </rPr>
      <t>2</t>
    </r>
    <r>
      <rPr>
        <b/>
        <sz val="10"/>
        <rFont val="Calibri"/>
        <family val="2"/>
      </rPr>
      <t xml:space="preserve">.  Use frozen blueberries.  Thawing is not necessary.  </t>
    </r>
  </si>
  <si>
    <t xml:space="preserve">Fold berries and butter or margarine carefully into thickened mixture. </t>
  </si>
  <si>
    <r>
      <rPr>
        <b/>
        <sz val="10"/>
        <color indexed="60"/>
        <rFont val="Calibri"/>
        <family val="2"/>
      </rPr>
      <t>3</t>
    </r>
    <r>
      <rPr>
        <b/>
        <sz val="10"/>
        <rFont val="Calibri"/>
        <family val="2"/>
      </rPr>
      <t xml:space="preserve">.  Combine water, sugar and salt.  Bring to a boil.  </t>
    </r>
  </si>
  <si>
    <t xml:space="preserve">Pour 3 cups filling into each unbaked 9-inch pie shell.  Cover with top crust. Seal edges. </t>
  </si>
  <si>
    <t xml:space="preserve">Bake at 425⁰F. for 45 minutes or until lightly browned. </t>
  </si>
  <si>
    <t>407 cal</t>
  </si>
  <si>
    <t>58 g</t>
  </si>
  <si>
    <t>4 mg</t>
  </si>
  <si>
    <t>261 mg</t>
  </si>
  <si>
    <t>11 mg</t>
  </si>
  <si>
    <t>LAST COST UPDATED DATE</t>
  </si>
  <si>
    <t>Bread Pudding with Caramel Sauce</t>
  </si>
  <si>
    <t>Cup</t>
  </si>
  <si>
    <t>Bread, White, Cubed</t>
  </si>
  <si>
    <t>4-1/8 lbs</t>
  </si>
  <si>
    <t xml:space="preserve">Spray each pan with non-stick cooking spray.  Place 4-1/2 quarts bread in each sprayed steam table </t>
  </si>
  <si>
    <t>lbs</t>
  </si>
  <si>
    <t>Cooking Spray, Non-stick</t>
  </si>
  <si>
    <t>1/4 cup 1/3 tbsp</t>
  </si>
  <si>
    <t xml:space="preserve">pan.  Pour margarine or butter over bread cubes and toss lightly.  Toast in oven until light brown. </t>
  </si>
  <si>
    <t>Margarine, Melted</t>
  </si>
  <si>
    <t xml:space="preserve">Add sugar, salt, nutmeg, and vanilla to eggs; blend thoroughly. </t>
  </si>
  <si>
    <t>Eggs, Whole, Frozen</t>
  </si>
  <si>
    <t>2-3/4 cup</t>
  </si>
  <si>
    <t xml:space="preserve">Reconstitute milk; combine with egg mixture.  Pour 1 gallon over bread cubes in each pan. </t>
  </si>
  <si>
    <t>Egg Whites, Frozen, Thawed</t>
  </si>
  <si>
    <t xml:space="preserve">Add 3 cups raisins to each pan. </t>
  </si>
  <si>
    <t>1 qts 2 cup</t>
  </si>
  <si>
    <t xml:space="preserve">Bake at 350⁰F. for 15 minutes; stir to distribute the raisins.  Bake 45 minutes or until firm. </t>
  </si>
  <si>
    <t xml:space="preserve">Cover; refrigerate until ready to serve.  CCP:  Hold for service at 40⁰F. or lower. </t>
  </si>
  <si>
    <t xml:space="preserve">Cut 4 by 8. </t>
  </si>
  <si>
    <t>Extract, Vanilla</t>
  </si>
  <si>
    <t xml:space="preserve">   </t>
  </si>
  <si>
    <t>Milk, Non-fat, Dry</t>
  </si>
  <si>
    <t>1 qts 3 cup</t>
  </si>
  <si>
    <t>Water, Warm</t>
  </si>
  <si>
    <t>2 gal 1 qts</t>
  </si>
  <si>
    <t>Raisins</t>
  </si>
  <si>
    <t>2 qts 1 cup</t>
  </si>
  <si>
    <t>Caramel Sauce - See Recipe</t>
  </si>
  <si>
    <t xml:space="preserve">  </t>
  </si>
  <si>
    <t>205 cal</t>
  </si>
  <si>
    <t>34 g</t>
  </si>
  <si>
    <t>5 g</t>
  </si>
  <si>
    <t>6 g</t>
  </si>
  <si>
    <t>30 mg</t>
  </si>
  <si>
    <t>310 mg</t>
  </si>
  <si>
    <t>93 mg</t>
  </si>
  <si>
    <t>Caramel Sauce</t>
  </si>
  <si>
    <t>gallon</t>
  </si>
  <si>
    <t>Sugar</t>
  </si>
  <si>
    <t>4 lbs</t>
  </si>
  <si>
    <t>Cook sugar, water (making sure to spray or wipe down sides with water so no crystallization occurs)</t>
  </si>
  <si>
    <t>1 qt</t>
  </si>
  <si>
    <t>until golden brown (about 310⁰F.).</t>
  </si>
  <si>
    <t>Heavy Cream</t>
  </si>
  <si>
    <t>Slowly add cream, pour into container.</t>
  </si>
  <si>
    <t>1 lb 4 ounce</t>
  </si>
  <si>
    <t xml:space="preserve">Add butter until all incorporated. </t>
  </si>
  <si>
    <t>ounce</t>
  </si>
  <si>
    <t>Let cool</t>
  </si>
  <si>
    <t xml:space="preserve">Note;  For thicker filling consistency add half cream. </t>
  </si>
  <si>
    <t xml:space="preserve">Carrot Cake (Cake Mix) </t>
  </si>
  <si>
    <t>Cake Mix, Carrot</t>
  </si>
  <si>
    <t>10 lbs</t>
  </si>
  <si>
    <t xml:space="preserve">Prepare mix according to instructions on container. </t>
  </si>
  <si>
    <t xml:space="preserve">Cream Cheese Frosting </t>
  </si>
  <si>
    <t>2 qts 2 cup</t>
  </si>
  <si>
    <t xml:space="preserve">Cool; frost if desired.  </t>
  </si>
  <si>
    <t>308 cal</t>
  </si>
  <si>
    <t>11 g</t>
  </si>
  <si>
    <t>20 mg</t>
  </si>
  <si>
    <t xml:space="preserve">311 mg </t>
  </si>
  <si>
    <t xml:space="preserve">Cheese Cake </t>
  </si>
  <si>
    <t>Grind graham crackers or crush on board with rolling pin.  Combine butter or margarine, crumbs, and</t>
  </si>
  <si>
    <t>Crackers, Graham, Crumbs</t>
  </si>
  <si>
    <t>3 lbs</t>
  </si>
  <si>
    <t xml:space="preserve">sugars in mixer bowl.  Blend thoroughly at low speed, about 1 minute. </t>
  </si>
  <si>
    <t>1-3/4 cup</t>
  </si>
  <si>
    <t>Press 2 quarts crumb mixture firmly in bottom of each pan.  Using a convection oven, bake 3 minutes</t>
  </si>
  <si>
    <t>Cheese, Cream, Softened, Room Temperature</t>
  </si>
  <si>
    <t>1 gal 1 qts</t>
  </si>
  <si>
    <t xml:space="preserve">on low fan, open vent at 325⁰F.   Cool:  set aside for use in Step 8. </t>
  </si>
  <si>
    <t>1 qts 2-3/4 cup</t>
  </si>
  <si>
    <t xml:space="preserve">Place cream cheese in mixer bowl.  Whip at medium speed until fluffy, about 3 minutes. </t>
  </si>
  <si>
    <t>1 cup</t>
  </si>
  <si>
    <t xml:space="preserve">Combine sugar, flour, milk, and salt.  Mix well. </t>
  </si>
  <si>
    <t>1/4 cup 3 tbsp</t>
  </si>
  <si>
    <t>Add to cream cheese; whip at low speed until blended, about 2 minutes.  Whip at medium speed</t>
  </si>
  <si>
    <t>1/8 tsp</t>
  </si>
  <si>
    <t xml:space="preserve">until smooth, about 1 minute. </t>
  </si>
  <si>
    <t>Add eggs; whip at low speed 30 seconds.  Whip at medium speed until smooth, about 1 minute.</t>
  </si>
  <si>
    <t>1-1/2 cup</t>
  </si>
  <si>
    <t xml:space="preserve">Combine water, lemon, and orange juices, vanilla, orange and lemon rinds; add to cheese mixture.  </t>
  </si>
  <si>
    <t xml:space="preserve">Whip at low speed until well blended, about 2 minutes. </t>
  </si>
  <si>
    <t>Juice, Orange</t>
  </si>
  <si>
    <t xml:space="preserve">Spread 5-1/4 quarts cheese filling evenly over crust in each pan. </t>
  </si>
  <si>
    <t>2 tbsp</t>
  </si>
  <si>
    <t>Using a convention oven, bake at 325⁰F. for 25 to 30 minutes on low fan, open vent or until filling</t>
  </si>
  <si>
    <t>Orange, Rind, Grated</t>
  </si>
  <si>
    <t xml:space="preserve">is firm and lightly browned.  </t>
  </si>
  <si>
    <t>Lemon, Rind, Grated</t>
  </si>
  <si>
    <t xml:space="preserve">Refrigerate until ready to serve.  Cut 6 by 9. </t>
  </si>
  <si>
    <t>357 cal</t>
  </si>
  <si>
    <t>30 g</t>
  </si>
  <si>
    <t>24 g</t>
  </si>
  <si>
    <t>98 mg</t>
  </si>
  <si>
    <t>323 mg</t>
  </si>
  <si>
    <t>53 mg</t>
  </si>
  <si>
    <t>Cherry  Pie (Prepared Filling)</t>
  </si>
  <si>
    <t>Pie Filling, Cherry, Prepared</t>
  </si>
  <si>
    <t>2 gal 3-3/8 qts</t>
  </si>
  <si>
    <t xml:space="preserve">and forefinger to make a fluted edge.  BAKING INSTRUCTIONS FOR COOKED PIES:  Bake as specified on   </t>
  </si>
  <si>
    <t xml:space="preserve">individual recipe card. </t>
  </si>
  <si>
    <t xml:space="preserve">Pour 3 cups filling into each unbaked 9-inch pie shell.  Cover with top curst.  Seal edges. </t>
  </si>
  <si>
    <t xml:space="preserve">Using a convection oven, bake at 375⁰F. for 20 to 25 minutes or until lightly browned on high fan, open vent. </t>
  </si>
  <si>
    <t xml:space="preserve">Cut 8 wedges per pie. </t>
  </si>
  <si>
    <t>377 cal</t>
  </si>
  <si>
    <t>54 g</t>
  </si>
  <si>
    <t>219 mg</t>
  </si>
  <si>
    <t>16 mg</t>
  </si>
  <si>
    <t xml:space="preserve">Cherry Pie (Canned Cherries - Cornstarch) </t>
  </si>
  <si>
    <t>Cherries, Canned, Red, Tart, Water Pack, INCL Liquids</t>
  </si>
  <si>
    <t>Reserved Liquid</t>
  </si>
  <si>
    <t>1 qts 1-3/8 cup</t>
  </si>
  <si>
    <t>3/8 tsp</t>
  </si>
  <si>
    <t>2 - 5/8 cup</t>
  </si>
  <si>
    <t>2 - 1/4 cup</t>
  </si>
  <si>
    <t>Food Color, Red</t>
  </si>
  <si>
    <t>2.  Drain cherries; reserve juice for use in Step 3 and cherries for use                     in Step 5.</t>
  </si>
  <si>
    <t>Add red food coloring.  Fold cherries carefully into thickened mixture.  Cool.</t>
  </si>
  <si>
    <t xml:space="preserve">3.  Combine water, sugar and salt.  Bring to a boil.  </t>
  </si>
  <si>
    <t xml:space="preserve">Pour 3 cups filling into each unbaked 9-inch pie shell.  Cover with top crust.  Seal edges. </t>
  </si>
  <si>
    <t xml:space="preserve">Using a convention oven, bake at 375⁰F. for 20 to 25 minutes or until lightly browned on high fan, open vent.  </t>
  </si>
  <si>
    <t xml:space="preserve">4.  Combine cornstarch and water; stir until smooth.  Add gradually to boiling mixture.  Cook at medium heat, stirring constantly, until thick and clear.  Remove from heat.  </t>
  </si>
  <si>
    <t>Cherry Cobbler</t>
  </si>
  <si>
    <t xml:space="preserve">Prepare 1-1/4  Pie Crust to yield enough dough to prepare cobbler for 100 portions. </t>
  </si>
  <si>
    <t>Divide dough into four 3-3/4 lb pieces; use 2 pieces for each sheet pan.</t>
  </si>
  <si>
    <t xml:space="preserve">Roll 2 pieces of dough into rectangular sheets about 1/8 inch thick and large enough to fit each pan. </t>
  </si>
  <si>
    <t>Press dough into bottom and sides of each pan.  Reserve remaining pieces for use in Step 6.</t>
  </si>
  <si>
    <t xml:space="preserve">Cut 6 to 8 small slits, about 1/2-inch each, in the  tops of each cobbler. </t>
  </si>
  <si>
    <t>Using a convection oven, bake at 375⁰F. for 35 to 40 minutes or until lightly browned on high fan,</t>
  </si>
  <si>
    <t xml:space="preserve">open vent. </t>
  </si>
  <si>
    <t>449 cal</t>
  </si>
  <si>
    <t>62 g</t>
  </si>
  <si>
    <t>273 mg</t>
  </si>
  <si>
    <t>18 mg</t>
  </si>
  <si>
    <t>Cherry Crisp</t>
  </si>
  <si>
    <t>Cherries, Canned, Red, Tart, Water Pack, Incl Liquids</t>
  </si>
  <si>
    <t>2 gal 3-1/4 qts</t>
  </si>
  <si>
    <t>Drain fruit; reserve juice for use in Step 2.</t>
  </si>
  <si>
    <t>Lightly spray pans with non-stick cooking spray.  Arrange about 3 quarts of cherries in each sprayed</t>
  </si>
  <si>
    <t xml:space="preserve">pan.  Pour 3 cups reserve juice over cherries in each pan. </t>
  </si>
  <si>
    <t>Flour, Wheat, General, Purpose</t>
  </si>
  <si>
    <t xml:space="preserve">Combine sugar, flour, salt, cinnamon, and nutmeg; sprinkle about 2 cups evenly over cherries </t>
  </si>
  <si>
    <t xml:space="preserve">in each pan.  Stir lightly to moisten flour mixture. </t>
  </si>
  <si>
    <t xml:space="preserve">Combine flour, baking powder, baking soda, slat, rolled oats, brown sugar, margarine, mix only </t>
  </si>
  <si>
    <t xml:space="preserve">until blended.  </t>
  </si>
  <si>
    <t>1 qts 1 cup</t>
  </si>
  <si>
    <t xml:space="preserve">Sprinkle 2-1/2 quart mixture over fruit in each pan. </t>
  </si>
  <si>
    <t>Baking Powder</t>
  </si>
  <si>
    <t>Using a convention oven, bake at 350⁰F. for 30 minutes or until top is lightly browned on low fan,</t>
  </si>
  <si>
    <t>Baking Soda</t>
  </si>
  <si>
    <t xml:space="preserve">Cut 6 by 9 and serve with serving spoon or spatula. </t>
  </si>
  <si>
    <t>Cereal, Oatmeal, Rolled</t>
  </si>
  <si>
    <t>2-7/8 cup</t>
  </si>
  <si>
    <t>Sugar, Brown, Packed</t>
  </si>
  <si>
    <t>Margarine, Softened</t>
  </si>
  <si>
    <t xml:space="preserve">LAST UPDATED </t>
  </si>
  <si>
    <t>COST PER PORTION</t>
  </si>
  <si>
    <t>232 cal</t>
  </si>
  <si>
    <t>39 g</t>
  </si>
  <si>
    <t>2 g</t>
  </si>
  <si>
    <t>8 g</t>
  </si>
  <si>
    <t>209 mg</t>
  </si>
  <si>
    <t>SELLING PRICE PER PORTION</t>
  </si>
  <si>
    <t>Chocolate Butter Cream Frosting</t>
  </si>
  <si>
    <t xml:space="preserve">2  3/4 </t>
  </si>
  <si>
    <t>Quarts</t>
  </si>
  <si>
    <t>Butter, Softened</t>
  </si>
  <si>
    <t xml:space="preserve">Cream butter or margarine in mixer bowl at medium speed 1 to 3 minutes or until light and fluffy. </t>
  </si>
  <si>
    <t>Sugar, Powdered, Sifted</t>
  </si>
  <si>
    <t>1 gal 3/4 qts</t>
  </si>
  <si>
    <t xml:space="preserve">Sift together powdered sugar, salt, milk and cocoa; add to creamed butter or margarine. </t>
  </si>
  <si>
    <t xml:space="preserve">Add vanilla while mixing at low speed; add just enough boiling water to obtain a spreading </t>
  </si>
  <si>
    <t>1/4 cup 3-1/3 tbsp</t>
  </si>
  <si>
    <t>consistency.  Scrape down bowl.  Beat at medium speed 3 to 5 minutes or until mixture is light and</t>
  </si>
  <si>
    <t>Cocoa</t>
  </si>
  <si>
    <t xml:space="preserve">well blended.  </t>
  </si>
  <si>
    <t xml:space="preserve">Spread immediately on cooled cakes. </t>
  </si>
  <si>
    <t>Water, Boiling</t>
  </si>
  <si>
    <t>1-1/4 cup</t>
  </si>
  <si>
    <t xml:space="preserve">Notes: </t>
  </si>
  <si>
    <t xml:space="preserve">Unsweetened cooking chocolate may be used.  For 100 portions, melt 1 pound chocolate at low heat. </t>
  </si>
  <si>
    <t>Cool.  Reduce butter or margarine to 1-1/2 cups.  Add chocolate at end of Step. 1.</t>
  </si>
  <si>
    <t>2 - 3/4 Quarts</t>
  </si>
  <si>
    <t>13907 cal</t>
  </si>
  <si>
    <t>2474 g</t>
  </si>
  <si>
    <t>83 g</t>
  </si>
  <si>
    <t>510 g</t>
  </si>
  <si>
    <t>1248 mg</t>
  </si>
  <si>
    <t>7283 mg</t>
  </si>
  <si>
    <t>976 mg</t>
  </si>
  <si>
    <t>Chocolate Cake</t>
  </si>
  <si>
    <t>5 lbs</t>
  </si>
  <si>
    <t xml:space="preserve">Sift together flour, sugar, cocoa, baking soda, and salt into mixer bowl. </t>
  </si>
  <si>
    <t>2 qts 2-3/4 cup</t>
  </si>
  <si>
    <t xml:space="preserve">Combine salad oil, vinegar and vanilla; add to dry ingredients while mixing at low speed 2 minutes. </t>
  </si>
  <si>
    <t>3-1/4 cup</t>
  </si>
  <si>
    <t xml:space="preserve">Gradually add water while mixing at low speed 1 minute; scrape down bowl. </t>
  </si>
  <si>
    <t xml:space="preserve">Mix at medium speed 2 minutes or until ingredients are well blended. </t>
  </si>
  <si>
    <t>Lightly spray each pan with non-stick cooking spray.  Pour about 3-1/2 quarts into each sprayed</t>
  </si>
  <si>
    <t>Oil, Salad</t>
  </si>
  <si>
    <t>3-3/4 cup</t>
  </si>
  <si>
    <t>sheet pan.</t>
  </si>
  <si>
    <t>Vinegar, Distilled</t>
  </si>
  <si>
    <t>1/2 cup 2-2/3 tbsp</t>
  </si>
  <si>
    <t xml:space="preserve">Using a convection oven, bake at 325⁰F. for 25 minutes or until done on low fan, open vent. </t>
  </si>
  <si>
    <t xml:space="preserve">Cool; frost if desired.  Cut 6 by 9. </t>
  </si>
  <si>
    <t>345 cal</t>
  </si>
  <si>
    <t>56 g</t>
  </si>
  <si>
    <t>13 g</t>
  </si>
  <si>
    <t>315 mg</t>
  </si>
  <si>
    <t>Devil's Food Cake</t>
  </si>
  <si>
    <t xml:space="preserve">Sift together flour, sugar, salt, baking soda, cocoa and milk into mixer bowl. </t>
  </si>
  <si>
    <t xml:space="preserve">Blend shortening with dry ingredients.  Add water gradually; beat at low speed 2 minutes or </t>
  </si>
  <si>
    <t>2-1/3 tbsp</t>
  </si>
  <si>
    <t xml:space="preserve">until blended.  Beat at medium speed 2 minutes.  Scrape down bowl. </t>
  </si>
  <si>
    <t>3-1/3 tbsp</t>
  </si>
  <si>
    <t xml:space="preserve">Combine eggs, water, and vanilla; add slowly to mixture while beating at low speed 1 minute. </t>
  </si>
  <si>
    <t>1 qts 2-1/2 cup</t>
  </si>
  <si>
    <t xml:space="preserve">Scrape down bowl.  Beat at medium speed 3 minutes. </t>
  </si>
  <si>
    <t>Lightly spray each pan with non-stick cooking spray.  Pour 4-1/2 quarts batter into each greased</t>
  </si>
  <si>
    <t xml:space="preserve">and floured pan.  Spread evenly. </t>
  </si>
  <si>
    <t xml:space="preserve">Using a convection oven, bake at 300⁰F. for 25 to 35 minutes or until done on low fan, open vent. </t>
  </si>
  <si>
    <t>1 qts 5/8 cup</t>
  </si>
  <si>
    <t>329 cal</t>
  </si>
  <si>
    <t>49 g</t>
  </si>
  <si>
    <t>14 g</t>
  </si>
  <si>
    <t>49 mg</t>
  </si>
  <si>
    <t>333 mg</t>
  </si>
  <si>
    <t>32 mg</t>
  </si>
  <si>
    <t>Peach  Pie (Prepared Filling)</t>
  </si>
  <si>
    <t>Pie Filling, Peach, Prepared</t>
  </si>
  <si>
    <t>410 cal</t>
  </si>
  <si>
    <t>245 mg</t>
  </si>
  <si>
    <t>Peach Pie (Frozen Peaches - Cornstarch)</t>
  </si>
  <si>
    <t>Southern Peach Pie</t>
  </si>
  <si>
    <t>Peaches , Canned, Water Pack, INCL Liquids</t>
  </si>
  <si>
    <t xml:space="preserve">2.  Thaw peaches.  Drain; reserve juice. </t>
  </si>
  <si>
    <t>Fold peaches carefully into thickened mixture.  Cool.</t>
  </si>
  <si>
    <t xml:space="preserve">Pour 2-3/4 to 3 cups filling into each unbaked 9-inch pie shell.  Cover with top crust.  Seal edges. </t>
  </si>
  <si>
    <t xml:space="preserve">Bake at 425⁰F. for 30 to 35 minutes or until lightly browned.  </t>
  </si>
  <si>
    <t>418 cal</t>
  </si>
  <si>
    <t>Peach  Cobbler</t>
  </si>
  <si>
    <t xml:space="preserve">Roll remaining pieces of  dough for top crusts. </t>
  </si>
  <si>
    <t xml:space="preserve">Cut 6 to 8 small slits, about 1/2- inch each, in the  tops of each cobbler.  </t>
  </si>
  <si>
    <t>1  Serving</t>
  </si>
  <si>
    <t>484 cal</t>
  </si>
  <si>
    <t>72 g</t>
  </si>
  <si>
    <t>299 mg</t>
  </si>
  <si>
    <t>21 mg</t>
  </si>
  <si>
    <t>Peach  Crisp</t>
  </si>
  <si>
    <t>Peaches, Canned, Sliced</t>
  </si>
  <si>
    <t xml:space="preserve">Drain fruit; reserve juice. </t>
  </si>
  <si>
    <t xml:space="preserve">Spray each pan with non-stick cooking spray.  Arrange about 3 quarts of peaches in each pan. </t>
  </si>
  <si>
    <t>2-1/4 cup</t>
  </si>
  <si>
    <t xml:space="preserve">Pour 3 cups reserve juice over peaches in each pan. </t>
  </si>
  <si>
    <t xml:space="preserve">Combine sugar, flour, salt, cinnamon, and nutmeg; sprinkle about 2 cups evenly over peaches in </t>
  </si>
  <si>
    <t xml:space="preserve">each pan.  Stir lightly to moisten flour mixture. </t>
  </si>
  <si>
    <t xml:space="preserve">Combine flour, baking powder, baking soda, salt, rolled oats, brown sugar and margarine; </t>
  </si>
  <si>
    <t xml:space="preserve">mix only until blended. </t>
  </si>
  <si>
    <t xml:space="preserve">Sprinkle 2-1/2 quarts of mixture over the fruit in each pan. </t>
  </si>
  <si>
    <t>Using a convection oven, bake at 350⁰F. for 30 minutes or until top is lightly browned on low fan,</t>
  </si>
  <si>
    <t xml:space="preserve">Cut 6 by 9 and serve with serving spoon or spatula.  </t>
  </si>
  <si>
    <t>203 cal</t>
  </si>
  <si>
    <t>32 g</t>
  </si>
  <si>
    <t>211 mg</t>
  </si>
  <si>
    <t>23  mg</t>
  </si>
  <si>
    <t>Pecan Pie</t>
  </si>
  <si>
    <t>13 each</t>
  </si>
  <si>
    <r>
      <rPr>
        <b/>
        <sz val="10"/>
        <color indexed="60"/>
        <rFont val="Calibri"/>
        <family val="2"/>
      </rPr>
      <t>PREPARE AND DIVIDE DOUGH</t>
    </r>
    <r>
      <rPr>
        <b/>
        <sz val="10"/>
        <rFont val="Calibri"/>
        <family val="2"/>
      </rPr>
      <t xml:space="preserve">:  Prepare 1/2 recipe Pie Crust.  Divided dough into 13-7-1/2 ounce pieces for bottom crust; </t>
    </r>
  </si>
  <si>
    <t>2 qts 3-1/4 cup</t>
  </si>
  <si>
    <r>
      <t xml:space="preserve">place on lightly floured board.  </t>
    </r>
    <r>
      <rPr>
        <b/>
        <sz val="10"/>
        <color indexed="60"/>
        <rFont val="Calibri"/>
        <family val="2"/>
      </rPr>
      <t>ROLL DOUGH</t>
    </r>
    <r>
      <rPr>
        <b/>
        <sz val="10"/>
        <rFont val="Calibri"/>
        <family val="2"/>
      </rPr>
      <t xml:space="preserve">:  Sprinkle each piece of dough lightly  with flour; flatten gently.  </t>
    </r>
  </si>
  <si>
    <t>2 qts 3 cup</t>
  </si>
  <si>
    <t xml:space="preserve">Using a floured rolling pin, roll lightly with quick strokes from center out to edge in all directions.   </t>
  </si>
  <si>
    <t>Butter, Melted</t>
  </si>
  <si>
    <t xml:space="preserve">Form a circle 1 inch larger than pie pan and about 1/8 inch thick.   Shift or turn dough occasionally to prevent sticking.  </t>
  </si>
  <si>
    <t>Corn Syrup, Light</t>
  </si>
  <si>
    <t>1 gal</t>
  </si>
  <si>
    <r>
      <t xml:space="preserve">If edges split, pinch cracks together.  </t>
    </r>
    <r>
      <rPr>
        <b/>
        <sz val="10"/>
        <color indexed="60"/>
        <rFont val="Calibri"/>
        <family val="2"/>
      </rPr>
      <t>BOTTOM CRUST</t>
    </r>
    <r>
      <rPr>
        <b/>
        <sz val="10"/>
        <rFont val="Calibri"/>
        <family val="2"/>
      </rPr>
      <t xml:space="preserve">:  Fold rolled dough in half; carefully place into ungreased pie pan with fold at center.  </t>
    </r>
  </si>
  <si>
    <t xml:space="preserve">Unfold and fit carefully into pie pan, being careful not to leave any air spaces between pan and dough.  </t>
  </si>
  <si>
    <t>Pecans, Chopped</t>
  </si>
  <si>
    <t>2-1/2 lbs</t>
  </si>
  <si>
    <t xml:space="preserve">weighing and rolling dough.  </t>
  </si>
  <si>
    <t xml:space="preserve">Place eggs in mixer bowl; add sugar gradually while beating at low speed.  </t>
  </si>
  <si>
    <t xml:space="preserve">Add butter or margarine; mix thoroughly.  </t>
  </si>
  <si>
    <t xml:space="preserve">Add corn syrup, vanilla, and salt; beat at low speed until smooth. </t>
  </si>
  <si>
    <t xml:space="preserve">Place 3/4 cup pecans into each unbaked pie shell. </t>
  </si>
  <si>
    <t xml:space="preserve">Pour 2-3/4 cups filling over pecans in each 9-inch pie pan. </t>
  </si>
  <si>
    <t>Bake at 350⁰F. for 35 minutes or until filling is set.  DO NOT OVERBAKE.</t>
  </si>
  <si>
    <t xml:space="preserve">Refrigerate until ready to serve. </t>
  </si>
  <si>
    <t xml:space="preserve">Cut 8 wedges per pie.   CCP:  Hold for service at 41⁰F. or lower. </t>
  </si>
  <si>
    <t>504 cal</t>
  </si>
  <si>
    <t>77 g</t>
  </si>
  <si>
    <t>126 mg</t>
  </si>
  <si>
    <t>396 mg</t>
  </si>
  <si>
    <t>25 mg</t>
  </si>
  <si>
    <t>Pie Crust  -- SEE RECIPE</t>
  </si>
  <si>
    <t>BACK TO MENU LIST</t>
  </si>
  <si>
    <t>BLUEBERRY PIE --  PIE FILLING</t>
  </si>
  <si>
    <t>APPLE PIE -- PIE FILLING</t>
  </si>
  <si>
    <t>BLUEBERRY PIE -- FROZEN BLUEBERRIES</t>
  </si>
  <si>
    <t xml:space="preserve">CHERRY PIE --  PIE FILLING </t>
  </si>
  <si>
    <t>PEACH PIE -- PIE FILLING</t>
  </si>
  <si>
    <t>EventMaster Item Code</t>
  </si>
  <si>
    <t>FT 0717</t>
  </si>
  <si>
    <t>FT 0718</t>
  </si>
  <si>
    <t>FT 0468</t>
  </si>
  <si>
    <t>FT 0135</t>
  </si>
  <si>
    <t>FT 0211</t>
  </si>
  <si>
    <t>FT 0719</t>
  </si>
  <si>
    <t>FT 0720</t>
  </si>
  <si>
    <t>FT 0317</t>
  </si>
  <si>
    <t>FT 0721</t>
  </si>
  <si>
    <t>FT 0722</t>
  </si>
  <si>
    <t>FT 0169</t>
  </si>
  <si>
    <t>FT 0723</t>
  </si>
  <si>
    <t>FT 0724</t>
  </si>
  <si>
    <t>FT 0285</t>
  </si>
  <si>
    <t>FT 0279</t>
  </si>
  <si>
    <t>FT 0725</t>
  </si>
  <si>
    <t>FT 0741</t>
  </si>
  <si>
    <t>FT 0202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</si>
</sst>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
    <numFmt numFmtId="166" formatCode="&quot;$&quot;#,##0.00"/>
    <numFmt numFmtId="167" formatCode="&quot;$&quot;#,##0.000"/>
    <numFmt numFmtId="168" formatCode="0.000"/>
    <numFmt numFmtId="169" formatCode="0.0"/>
    <numFmt numFmtId="170" formatCode="[$-409]d\-mmm\-yy;@"/>
  </numFmts>
  <fonts count="91">
    <font>
      <sz val="10"/>
      <name val="Arial"/>
      <family val="0"/>
    </font>
    <font>
      <sz val="11"/>
      <color indexed="8"/>
      <name val="Calibri"/>
      <family val="2"/>
    </font>
    <font>
      <b/>
      <sz val="10"/>
      <name val="Arial"/>
      <family val="2"/>
    </font>
    <font>
      <b/>
      <sz val="12"/>
      <color indexed="8"/>
      <name val="Arial"/>
      <family val="2"/>
    </font>
    <font>
      <b/>
      <sz val="8"/>
      <name val="Arial"/>
      <family val="2"/>
    </font>
    <font>
      <b/>
      <sz val="8"/>
      <color indexed="8"/>
      <name val="Arial"/>
      <family val="2"/>
    </font>
    <font>
      <b/>
      <sz val="10"/>
      <color indexed="8"/>
      <name val="Arial"/>
      <family val="2"/>
    </font>
    <font>
      <sz val="9"/>
      <name val="Arial"/>
      <family val="2"/>
    </font>
    <font>
      <sz val="8"/>
      <name val="Arial"/>
      <family val="2"/>
    </font>
    <font>
      <b/>
      <sz val="9"/>
      <name val="Arial"/>
      <family val="2"/>
    </font>
    <font>
      <b/>
      <sz val="14"/>
      <name val="Arial"/>
      <family val="2"/>
    </font>
    <font>
      <b/>
      <sz val="10"/>
      <name val="Calibri"/>
      <family val="2"/>
    </font>
    <font>
      <b/>
      <sz val="10"/>
      <name val="Verdana"/>
      <family val="2"/>
    </font>
    <font>
      <b/>
      <sz val="10"/>
      <color indexed="60"/>
      <name val="Calibri"/>
      <family val="2"/>
    </font>
    <font>
      <b/>
      <sz val="10"/>
      <color indexed="21"/>
      <name val="Calibri"/>
      <family val="2"/>
    </font>
    <font>
      <sz val="10"/>
      <name val="Calibri"/>
      <family val="2"/>
    </font>
    <font>
      <b/>
      <sz val="12"/>
      <name val="Calibri"/>
      <family val="2"/>
    </font>
    <font>
      <b/>
      <sz val="11"/>
      <name val="Calibri"/>
      <family val="2"/>
    </font>
    <font>
      <b/>
      <sz val="8"/>
      <name val="Calibri"/>
      <family val="2"/>
    </font>
    <font>
      <b/>
      <sz val="9"/>
      <name val="Calibri"/>
      <family val="2"/>
    </font>
    <font>
      <b/>
      <sz val="10"/>
      <color indexed="8"/>
      <name val="Calibri"/>
      <family val="2"/>
    </font>
    <font>
      <b/>
      <sz val="12"/>
      <color indexed="8"/>
      <name val="Calibri"/>
      <family val="2"/>
    </font>
    <font>
      <b/>
      <sz val="8"/>
      <color indexed="8"/>
      <name val="Calibri"/>
      <family val="2"/>
    </font>
    <font>
      <sz val="12"/>
      <name val="Calibri"/>
      <family val="2"/>
    </font>
    <font>
      <u val="single"/>
      <sz val="10"/>
      <name val="Calibri"/>
      <family val="2"/>
    </font>
    <font>
      <b/>
      <u val="single"/>
      <sz val="10"/>
      <name val="Calibri"/>
      <family val="2"/>
    </font>
    <font>
      <sz val="11"/>
      <name val="Calibri"/>
      <family val="2"/>
    </font>
    <font>
      <b/>
      <sz val="14"/>
      <name val="Calibri"/>
      <family val="2"/>
    </font>
    <font>
      <b/>
      <sz val="16"/>
      <name val="Calibri"/>
      <family val="2"/>
    </font>
    <font>
      <b/>
      <sz val="10"/>
      <color indexed="30"/>
      <name val="Calibri"/>
      <family val="2"/>
    </font>
    <font>
      <sz val="10"/>
      <color indexed="30"/>
      <name val="Calibri"/>
      <family val="2"/>
    </font>
    <font>
      <sz val="16"/>
      <name val="Calibri"/>
      <family val="2"/>
    </font>
    <font>
      <b/>
      <sz val="18"/>
      <name val="Calibri"/>
      <family val="2"/>
    </font>
    <font>
      <b/>
      <sz val="16"/>
      <color indexed="36"/>
      <name val="Calibri"/>
      <family val="2"/>
    </font>
    <font>
      <b/>
      <sz val="14"/>
      <color indexed="36"/>
      <name val="Calibri"/>
      <family val="2"/>
    </font>
    <font>
      <sz val="14"/>
      <color indexed="36"/>
      <name val="Calibri"/>
      <family val="2"/>
    </font>
    <font>
      <sz val="14"/>
      <name val="Calibri"/>
      <family val="2"/>
    </font>
    <font>
      <b/>
      <sz val="16"/>
      <color indexed="30"/>
      <name val="Lucida Sans Typewriter"/>
      <family val="3"/>
    </font>
    <font>
      <u val="single"/>
      <sz val="10"/>
      <color indexed="12"/>
      <name val="Arial"/>
      <family val="2"/>
    </font>
    <font>
      <b/>
      <sz val="12"/>
      <name val="Lucida Sans Typewriter"/>
      <family val="3"/>
    </font>
    <font>
      <b/>
      <sz val="10"/>
      <name val="Lucida Sans Typewriter"/>
      <family val="3"/>
    </font>
    <font>
      <sz val="8"/>
      <name val="Calibri"/>
      <family val="2"/>
    </font>
    <font>
      <b/>
      <sz val="12"/>
      <name val="Arial"/>
      <family val="2"/>
    </font>
    <font>
      <b/>
      <sz val="10"/>
      <color indexed="57"/>
      <name val="Lucida Handwriting"/>
      <family val="4"/>
    </font>
    <font>
      <sz val="10"/>
      <color indexed="57"/>
      <name val="Lucida Handwriting"/>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40"/>
      <name val="Calibri"/>
      <family val="0"/>
    </font>
    <font>
      <u val="single"/>
      <sz val="11"/>
      <color indexed="8"/>
      <name val="Calibri"/>
      <family val="0"/>
    </font>
    <font>
      <sz val="66"/>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C00000"/>
      <name val="Calibri"/>
      <family val="2"/>
    </font>
    <font>
      <b/>
      <sz val="16"/>
      <color rgb="FF0070C0"/>
      <name val="Lucida Sans Typewriter"/>
      <family val="3"/>
    </font>
    <font>
      <b/>
      <sz val="10"/>
      <color theme="6" tint="-0.24997000396251678"/>
      <name val="Lucida Handwriting"/>
      <family val="4"/>
    </font>
    <font>
      <sz val="10"/>
      <color theme="6" tint="-0.24997000396251678"/>
      <name val="Lucida Handwriting"/>
      <family val="4"/>
    </font>
    <font>
      <b/>
      <sz val="16"/>
      <color rgb="FF7030A0"/>
      <name val="Calibri"/>
      <family val="2"/>
    </font>
    <font>
      <b/>
      <sz val="14"/>
      <color rgb="FF7030A0"/>
      <name val="Calibri"/>
      <family val="2"/>
    </font>
    <font>
      <sz val="14"/>
      <color rgb="FF7030A0"/>
      <name val="Calibri"/>
      <family val="2"/>
    </font>
    <font>
      <b/>
      <sz val="10"/>
      <color rgb="FF0070C0"/>
      <name val="Calibri"/>
      <family val="2"/>
    </font>
    <font>
      <sz val="10"/>
      <color rgb="FF0070C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bottom style="medium"/>
    </border>
    <border>
      <left/>
      <right/>
      <top/>
      <bottom style="medium"/>
    </border>
    <border>
      <left style="medium"/>
      <right/>
      <top style="medium"/>
      <bottom/>
    </border>
    <border>
      <left/>
      <right/>
      <top style="medium"/>
      <bottom/>
    </border>
    <border>
      <left/>
      <right style="medium"/>
      <top style="medium"/>
      <bottom/>
    </border>
    <border>
      <left/>
      <right style="medium"/>
      <top/>
      <bottom/>
    </border>
    <border>
      <left style="medium"/>
      <right/>
      <top/>
      <bottom/>
    </border>
    <border>
      <left style="medium"/>
      <right/>
      <top/>
      <bottom style="medium"/>
    </border>
    <border>
      <left/>
      <right/>
      <top style="medium"/>
      <bottom style="medium"/>
    </border>
    <border>
      <left/>
      <right style="medium"/>
      <top style="medium"/>
      <bottom style="medium"/>
    </border>
    <border>
      <left style="medium"/>
      <right/>
      <top style="medium"/>
      <bottom style="medium"/>
    </border>
    <border>
      <left/>
      <right style="medium"/>
      <top/>
      <bottom style="medium"/>
    </border>
    <border>
      <left style="thin"/>
      <right style="thin"/>
      <top style="thin"/>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87">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indent="1"/>
    </xf>
    <xf numFmtId="0" fontId="2" fillId="0" borderId="0" xfId="0" applyFont="1" applyAlignment="1">
      <alignment horizontal="center" vertical="center" wrapText="1"/>
    </xf>
    <xf numFmtId="0" fontId="0" fillId="0" borderId="0" xfId="0" applyAlignment="1">
      <alignment horizontal="left" vertical="center" indent="1"/>
    </xf>
    <xf numFmtId="0" fontId="0" fillId="0" borderId="0" xfId="0" applyAlignment="1" applyProtection="1">
      <alignment/>
      <protection locked="0"/>
    </xf>
    <xf numFmtId="0" fontId="2" fillId="0" borderId="0" xfId="0" applyFont="1" applyAlignment="1">
      <alignment horizontal="center" wrapText="1"/>
    </xf>
    <xf numFmtId="0" fontId="0" fillId="0" borderId="0" xfId="0" applyBorder="1" applyAlignment="1">
      <alignment wrapText="1"/>
    </xf>
    <xf numFmtId="0" fontId="4" fillId="0" borderId="10" xfId="0" applyFont="1" applyBorder="1" applyAlignment="1">
      <alignment horizontal="center"/>
    </xf>
    <xf numFmtId="0" fontId="0" fillId="0" borderId="11" xfId="0" applyBorder="1" applyAlignment="1">
      <alignment/>
    </xf>
    <xf numFmtId="0" fontId="2" fillId="0" borderId="12" xfId="0" applyFont="1" applyBorder="1" applyAlignment="1">
      <alignment horizontal="left" vertical="center" indent="1"/>
    </xf>
    <xf numFmtId="0" fontId="2" fillId="0" borderId="0" xfId="0" applyFont="1" applyAlignment="1" applyProtection="1">
      <alignment vertical="top"/>
      <protection locked="0"/>
    </xf>
    <xf numFmtId="0" fontId="0" fillId="0" borderId="0" xfId="0" applyBorder="1" applyAlignment="1">
      <alignment horizontal="left" vertical="center" inden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0" fillId="0" borderId="16" xfId="0" applyBorder="1" applyAlignment="1" applyProtection="1">
      <alignment horizontal="center" vertical="center" wrapText="1"/>
      <protection locked="0"/>
    </xf>
    <xf numFmtId="0" fontId="2" fillId="0" borderId="13" xfId="0" applyFont="1" applyBorder="1" applyAlignment="1">
      <alignment horizontal="center" vertical="center"/>
    </xf>
    <xf numFmtId="0" fontId="2" fillId="0" borderId="17" xfId="0" applyFont="1" applyBorder="1" applyAlignment="1">
      <alignment horizontal="center" vertical="top"/>
    </xf>
    <xf numFmtId="0" fontId="2" fillId="0" borderId="0" xfId="0" applyFont="1" applyBorder="1" applyAlignment="1">
      <alignment horizontal="center" vertical="top"/>
    </xf>
    <xf numFmtId="0" fontId="2" fillId="0" borderId="18" xfId="0" applyFont="1" applyBorder="1" applyAlignment="1">
      <alignment horizontal="center" vertical="top"/>
    </xf>
    <xf numFmtId="0" fontId="2" fillId="0" borderId="12" xfId="0" applyFont="1" applyBorder="1" applyAlignment="1">
      <alignment horizontal="center" vertical="top"/>
    </xf>
    <xf numFmtId="0" fontId="2" fillId="0" borderId="12" xfId="0" applyFont="1" applyBorder="1" applyAlignment="1">
      <alignment horizontal="center" vertical="center"/>
    </xf>
    <xf numFmtId="0" fontId="0" fillId="0" borderId="14" xfId="0" applyBorder="1" applyAlignment="1">
      <alignment/>
    </xf>
    <xf numFmtId="0" fontId="4" fillId="0" borderId="17"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wrapText="1"/>
    </xf>
    <xf numFmtId="0" fontId="4" fillId="0" borderId="0" xfId="0" applyFont="1" applyBorder="1" applyAlignment="1">
      <alignment wrapText="1"/>
    </xf>
    <xf numFmtId="0" fontId="2" fillId="0" borderId="18" xfId="0" applyFont="1" applyBorder="1" applyAlignment="1">
      <alignment horizontal="center"/>
    </xf>
    <xf numFmtId="0" fontId="2" fillId="0" borderId="12" xfId="0" applyFont="1" applyBorder="1" applyAlignment="1">
      <alignment horizontal="center"/>
    </xf>
    <xf numFmtId="7" fontId="5" fillId="0" borderId="0" xfId="0" applyNumberFormat="1" applyFont="1" applyBorder="1" applyAlignment="1">
      <alignment horizontal="center" wrapText="1"/>
    </xf>
    <xf numFmtId="7" fontId="3" fillId="0" borderId="17" xfId="0" applyNumberFormat="1" applyFont="1" applyBorder="1" applyAlignment="1" applyProtection="1">
      <alignment horizontal="center"/>
      <protection locked="0"/>
    </xf>
    <xf numFmtId="0" fontId="0" fillId="0" borderId="18" xfId="0" applyFont="1" applyBorder="1" applyAlignment="1">
      <alignment/>
    </xf>
    <xf numFmtId="0" fontId="4" fillId="0" borderId="0" xfId="0" applyFont="1" applyBorder="1" applyAlignment="1" applyProtection="1">
      <alignment horizontal="center" vertical="center" wrapText="1"/>
      <protection locked="0"/>
    </xf>
    <xf numFmtId="0" fontId="2" fillId="0" borderId="17" xfId="0" applyFont="1" applyBorder="1" applyAlignment="1">
      <alignment horizontal="center" vertical="center" wrapText="1"/>
    </xf>
    <xf numFmtId="7" fontId="5" fillId="0" borderId="17" xfId="0" applyNumberFormat="1" applyFont="1" applyBorder="1" applyAlignment="1">
      <alignment horizontal="center" wrapText="1"/>
    </xf>
    <xf numFmtId="0" fontId="2" fillId="0" borderId="18" xfId="0" applyFont="1" applyBorder="1" applyAlignment="1">
      <alignment horizontal="center" vertical="center"/>
    </xf>
    <xf numFmtId="0" fontId="9" fillId="0" borderId="0" xfId="0" applyFont="1" applyBorder="1" applyAlignment="1">
      <alignment horizontal="center"/>
    </xf>
    <xf numFmtId="0" fontId="9" fillId="0" borderId="0" xfId="0" applyFont="1" applyBorder="1" applyAlignment="1" applyProtection="1">
      <alignment horizontal="center" vertical="center"/>
      <protection locked="0"/>
    </xf>
    <xf numFmtId="44" fontId="9" fillId="0" borderId="0" xfId="44" applyFont="1" applyBorder="1" applyAlignment="1" applyProtection="1">
      <alignment horizontal="center" vertical="center"/>
      <protection locked="0"/>
    </xf>
    <xf numFmtId="9" fontId="9" fillId="0" borderId="0" xfId="58" applyFont="1" applyBorder="1" applyAlignment="1" applyProtection="1">
      <alignment horizontal="center" vertical="center"/>
      <protection locked="0"/>
    </xf>
    <xf numFmtId="0" fontId="9" fillId="0" borderId="19" xfId="0" applyFont="1" applyBorder="1" applyAlignment="1">
      <alignment horizontal="center" vertical="center"/>
    </xf>
    <xf numFmtId="0" fontId="9"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0" xfId="0" applyFont="1" applyBorder="1" applyAlignment="1">
      <alignment wrapText="1"/>
    </xf>
    <xf numFmtId="44" fontId="2" fillId="0" borderId="12" xfId="44" applyFont="1" applyBorder="1" applyAlignment="1">
      <alignment horizontal="center" wrapText="1"/>
    </xf>
    <xf numFmtId="0" fontId="9" fillId="12" borderId="0" xfId="0" applyFont="1" applyFill="1" applyBorder="1" applyAlignment="1" applyProtection="1">
      <alignment horizontal="center" vertical="center"/>
      <protection locked="0"/>
    </xf>
    <xf numFmtId="166" fontId="9" fillId="12" borderId="0" xfId="0" applyNumberFormat="1" applyFont="1" applyFill="1" applyBorder="1" applyAlignment="1" applyProtection="1">
      <alignment horizontal="center" vertical="center"/>
      <protection locked="0"/>
    </xf>
    <xf numFmtId="44" fontId="9" fillId="12" borderId="16" xfId="44" applyFont="1" applyFill="1" applyBorder="1" applyAlignment="1">
      <alignment/>
    </xf>
    <xf numFmtId="44" fontId="6" fillId="13" borderId="15" xfId="44" applyFont="1" applyFill="1" applyBorder="1" applyAlignment="1">
      <alignment horizontal="center"/>
    </xf>
    <xf numFmtId="44" fontId="6" fillId="13" borderId="16" xfId="44" applyFont="1" applyFill="1" applyBorder="1" applyAlignment="1">
      <alignment horizontal="center"/>
    </xf>
    <xf numFmtId="44" fontId="2" fillId="13" borderId="22" xfId="0" applyNumberFormat="1" applyFont="1" applyFill="1" applyBorder="1" applyAlignment="1">
      <alignment horizontal="center" vertical="center"/>
    </xf>
    <xf numFmtId="44" fontId="6" fillId="13" borderId="12" xfId="0" applyNumberFormat="1" applyFont="1" applyFill="1" applyBorder="1" applyAlignment="1">
      <alignment horizontal="center"/>
    </xf>
    <xf numFmtId="44" fontId="0" fillId="13" borderId="12" xfId="44" applyFont="1" applyFill="1" applyBorder="1" applyAlignment="1">
      <alignment/>
    </xf>
    <xf numFmtId="44" fontId="2" fillId="13" borderId="12" xfId="44" applyFont="1" applyFill="1" applyBorder="1" applyAlignment="1">
      <alignment horizontal="center"/>
    </xf>
    <xf numFmtId="164" fontId="2" fillId="13" borderId="12" xfId="0" applyNumberFormat="1" applyFont="1" applyFill="1" applyBorder="1" applyAlignment="1">
      <alignment/>
    </xf>
    <xf numFmtId="44" fontId="9" fillId="12" borderId="16" xfId="44" applyFont="1" applyFill="1" applyBorder="1" applyAlignment="1">
      <alignment vertical="center"/>
    </xf>
    <xf numFmtId="0" fontId="9" fillId="0" borderId="0" xfId="0"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15" fillId="0" borderId="23" xfId="0" applyFont="1" applyBorder="1" applyAlignment="1">
      <alignment horizontal="center" vertical="center"/>
    </xf>
    <xf numFmtId="0" fontId="0" fillId="0" borderId="21" xfId="0" applyBorder="1" applyAlignment="1">
      <alignment/>
    </xf>
    <xf numFmtId="0" fontId="2" fillId="0" borderId="17" xfId="0" applyFont="1" applyBorder="1" applyAlignment="1">
      <alignment horizontal="center" vertical="center"/>
    </xf>
    <xf numFmtId="0" fontId="9" fillId="0" borderId="0" xfId="0" applyFont="1" applyFill="1" applyBorder="1" applyAlignment="1" applyProtection="1">
      <alignment horizontal="center" vertical="center"/>
      <protection locked="0"/>
    </xf>
    <xf numFmtId="1" fontId="9" fillId="12" borderId="0" xfId="0" applyNumberFormat="1" applyFont="1" applyFill="1" applyBorder="1" applyAlignment="1" applyProtection="1">
      <alignment horizontal="center" vertical="center"/>
      <protection locked="0"/>
    </xf>
    <xf numFmtId="0" fontId="9" fillId="7" borderId="0" xfId="0" applyFont="1" applyFill="1" applyBorder="1" applyAlignment="1" applyProtection="1">
      <alignment horizontal="center" vertical="center"/>
      <protection locked="0"/>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2" fillId="0" borderId="0" xfId="0" applyFont="1" applyBorder="1" applyAlignment="1">
      <alignment horizontal="left" vertical="center" indent="1"/>
    </xf>
    <xf numFmtId="12" fontId="2" fillId="0" borderId="0" xfId="0" applyNumberFormat="1" applyFont="1" applyBorder="1" applyAlignment="1">
      <alignment horizontal="right" vertical="center"/>
    </xf>
    <xf numFmtId="12" fontId="2" fillId="0" borderId="0" xfId="0" applyNumberFormat="1" applyFont="1" applyBorder="1" applyAlignment="1">
      <alignment horizontal="center" vertical="center"/>
    </xf>
    <xf numFmtId="0" fontId="2" fillId="0" borderId="0" xfId="0" applyFont="1" applyBorder="1" applyAlignment="1">
      <alignment horizontal="left" vertical="center"/>
    </xf>
    <xf numFmtId="0" fontId="0" fillId="0" borderId="12" xfId="0" applyBorder="1" applyAlignment="1">
      <alignment/>
    </xf>
    <xf numFmtId="0" fontId="16" fillId="0" borderId="24" xfId="0" applyFont="1" applyBorder="1" applyAlignment="1">
      <alignment horizontal="center" vertical="center" wrapText="1"/>
    </xf>
    <xf numFmtId="0" fontId="16" fillId="0" borderId="0" xfId="0" applyFont="1" applyAlignment="1">
      <alignment horizontal="center" vertical="center" wrapText="1"/>
    </xf>
    <xf numFmtId="0" fontId="12" fillId="0" borderId="0" xfId="0" applyFont="1" applyAlignment="1">
      <alignment vertical="center" wrapText="1"/>
    </xf>
    <xf numFmtId="0" fontId="15" fillId="0" borderId="0" xfId="0" applyFont="1" applyAlignment="1">
      <alignment horizontal="center" vertical="center"/>
    </xf>
    <xf numFmtId="0" fontId="11" fillId="0" borderId="24" xfId="0" applyNumberFormat="1" applyFont="1" applyBorder="1" applyAlignment="1">
      <alignment horizontal="center" vertical="center"/>
    </xf>
    <xf numFmtId="12" fontId="11" fillId="0" borderId="24" xfId="0" applyNumberFormat="1" applyFont="1" applyBorder="1" applyAlignment="1">
      <alignment horizontal="right" vertical="center"/>
    </xf>
    <xf numFmtId="12" fontId="11" fillId="0" borderId="24" xfId="0" applyNumberFormat="1" applyFont="1" applyBorder="1" applyAlignment="1">
      <alignment horizontal="center" vertical="center" wrapText="1"/>
    </xf>
    <xf numFmtId="0" fontId="11" fillId="0" borderId="24" xfId="0" applyFont="1" applyBorder="1" applyAlignment="1">
      <alignment horizontal="left" vertical="center"/>
    </xf>
    <xf numFmtId="0" fontId="11" fillId="0" borderId="0" xfId="0" applyFont="1" applyBorder="1" applyAlignment="1">
      <alignment wrapText="1"/>
    </xf>
    <xf numFmtId="0" fontId="11" fillId="0" borderId="12" xfId="0" applyFont="1" applyBorder="1" applyAlignment="1">
      <alignment horizontal="center" vertical="center"/>
    </xf>
    <xf numFmtId="0" fontId="11" fillId="0" borderId="0" xfId="0" applyFont="1" applyBorder="1" applyAlignment="1">
      <alignment horizontal="center" vertical="center" wrapText="1"/>
    </xf>
    <xf numFmtId="12" fontId="11" fillId="0" borderId="0" xfId="0" applyNumberFormat="1" applyFont="1" applyBorder="1" applyAlignment="1">
      <alignment horizontal="right" vertical="center"/>
    </xf>
    <xf numFmtId="0" fontId="11" fillId="0" borderId="0" xfId="0" applyFont="1" applyBorder="1" applyAlignment="1">
      <alignment horizontal="left" vertical="center" indent="1"/>
    </xf>
    <xf numFmtId="0" fontId="11" fillId="0" borderId="0" xfId="0" applyFont="1" applyAlignment="1">
      <alignment horizontal="left" vertical="center" indent="1"/>
    </xf>
    <xf numFmtId="0" fontId="15" fillId="0" borderId="0" xfId="0" applyFont="1" applyBorder="1" applyAlignment="1">
      <alignment horizontal="left" vertical="center" indent="1"/>
    </xf>
    <xf numFmtId="12"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5" fillId="0" borderId="12" xfId="0" applyFont="1" applyBorder="1" applyAlignment="1">
      <alignment/>
    </xf>
    <xf numFmtId="0" fontId="11" fillId="0" borderId="0" xfId="0" applyFont="1" applyAlignment="1">
      <alignment horizontal="center" wrapText="1"/>
    </xf>
    <xf numFmtId="0" fontId="15" fillId="0" borderId="0" xfId="0" applyFont="1" applyAlignment="1">
      <alignment horizontal="left" vertical="center" indent="1"/>
    </xf>
    <xf numFmtId="0" fontId="18" fillId="0" borderId="19"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1" fillId="0" borderId="17" xfId="0" applyFont="1" applyBorder="1" applyAlignment="1">
      <alignment horizontal="center" vertical="center"/>
    </xf>
    <xf numFmtId="168" fontId="19" fillId="0" borderId="0" xfId="0" applyNumberFormat="1" applyFont="1" applyBorder="1" applyAlignment="1">
      <alignment horizontal="center" vertical="center"/>
    </xf>
    <xf numFmtId="0" fontId="19" fillId="0" borderId="0" xfId="0" applyFont="1" applyBorder="1" applyAlignment="1" applyProtection="1">
      <alignment horizontal="center" vertical="center"/>
      <protection locked="0"/>
    </xf>
    <xf numFmtId="0" fontId="19" fillId="7" borderId="0" xfId="0" applyFont="1" applyFill="1" applyBorder="1" applyAlignment="1" applyProtection="1">
      <alignment horizontal="center" vertical="center"/>
      <protection locked="0"/>
    </xf>
    <xf numFmtId="169" fontId="19" fillId="12" borderId="0"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44" fontId="19" fillId="0" borderId="0" xfId="44" applyFont="1" applyBorder="1" applyAlignment="1" applyProtection="1">
      <alignment horizontal="center" vertical="center"/>
      <protection locked="0"/>
    </xf>
    <xf numFmtId="2" fontId="19" fillId="7" borderId="0" xfId="0" applyNumberFormat="1" applyFont="1" applyFill="1" applyBorder="1" applyAlignment="1" applyProtection="1">
      <alignment horizontal="center" vertical="center"/>
      <protection locked="0"/>
    </xf>
    <xf numFmtId="44" fontId="19" fillId="12" borderId="0" xfId="0" applyNumberFormat="1" applyFont="1" applyFill="1" applyBorder="1" applyAlignment="1" applyProtection="1">
      <alignment horizontal="center" vertical="center"/>
      <protection locked="0"/>
    </xf>
    <xf numFmtId="9" fontId="19" fillId="0" borderId="0" xfId="58" applyNumberFormat="1" applyFont="1" applyBorder="1" applyAlignment="1" applyProtection="1">
      <alignment horizontal="center" vertical="center"/>
      <protection locked="0"/>
    </xf>
    <xf numFmtId="166" fontId="19" fillId="12" borderId="0" xfId="0" applyNumberFormat="1" applyFont="1" applyFill="1" applyBorder="1" applyAlignment="1" applyProtection="1">
      <alignment horizontal="center" vertical="center"/>
      <protection locked="0"/>
    </xf>
    <xf numFmtId="44" fontId="19" fillId="12" borderId="16" xfId="44" applyFont="1" applyFill="1" applyBorder="1" applyAlignment="1">
      <alignment vertical="center"/>
    </xf>
    <xf numFmtId="0" fontId="11" fillId="0" borderId="0" xfId="0" applyFont="1" applyAlignment="1" applyProtection="1">
      <alignment vertical="top"/>
      <protection locked="0"/>
    </xf>
    <xf numFmtId="0" fontId="19" fillId="0" borderId="0" xfId="0" applyFont="1" applyBorder="1" applyAlignment="1">
      <alignment horizontal="center" vertical="center"/>
    </xf>
    <xf numFmtId="2" fontId="19" fillId="12" borderId="0" xfId="0" applyNumberFormat="1" applyFont="1" applyFill="1" applyBorder="1" applyAlignment="1" applyProtection="1">
      <alignment horizontal="center" vertical="center"/>
      <protection locked="0"/>
    </xf>
    <xf numFmtId="9" fontId="19" fillId="0" borderId="0" xfId="58" applyFont="1" applyBorder="1" applyAlignment="1" applyProtection="1">
      <alignment horizontal="center" vertical="center"/>
      <protection locked="0"/>
    </xf>
    <xf numFmtId="44" fontId="19" fillId="12" borderId="16" xfId="44" applyFont="1" applyFill="1" applyBorder="1" applyAlignment="1">
      <alignment/>
    </xf>
    <xf numFmtId="0" fontId="19" fillId="0" borderId="0" xfId="0" applyNumberFormat="1" applyFont="1" applyBorder="1" applyAlignment="1">
      <alignment horizontal="center" vertical="center"/>
    </xf>
    <xf numFmtId="1" fontId="19" fillId="12" borderId="0" xfId="0" applyNumberFormat="1" applyFont="1" applyFill="1" applyBorder="1" applyAlignment="1" applyProtection="1">
      <alignment horizontal="center" vertical="center"/>
      <protection locked="0"/>
    </xf>
    <xf numFmtId="0" fontId="19" fillId="0" borderId="0" xfId="0" applyFont="1" applyBorder="1" applyAlignment="1">
      <alignment horizontal="center"/>
    </xf>
    <xf numFmtId="0" fontId="11" fillId="0" borderId="18" xfId="0" applyFont="1" applyBorder="1" applyAlignment="1">
      <alignment horizontal="center" vertical="center"/>
    </xf>
    <xf numFmtId="0" fontId="15" fillId="0" borderId="21" xfId="0" applyFont="1" applyBorder="1" applyAlignment="1">
      <alignment/>
    </xf>
    <xf numFmtId="44" fontId="20" fillId="13" borderId="15" xfId="44" applyFont="1" applyFill="1" applyBorder="1" applyAlignment="1">
      <alignment horizontal="center"/>
    </xf>
    <xf numFmtId="0" fontId="11" fillId="0" borderId="0" xfId="0" applyFont="1" applyBorder="1" applyAlignment="1">
      <alignment horizontal="center" vertical="top"/>
    </xf>
    <xf numFmtId="44" fontId="20" fillId="13" borderId="16" xfId="44" applyFont="1" applyFill="1" applyBorder="1" applyAlignment="1">
      <alignment horizontal="center"/>
    </xf>
    <xf numFmtId="0" fontId="15" fillId="0" borderId="18" xfId="0" applyFont="1" applyBorder="1" applyAlignment="1">
      <alignment/>
    </xf>
    <xf numFmtId="0" fontId="11" fillId="0" borderId="12" xfId="0" applyFont="1" applyBorder="1" applyAlignment="1">
      <alignment horizontal="center" vertical="top"/>
    </xf>
    <xf numFmtId="44" fontId="11" fillId="13" borderId="22" xfId="0" applyNumberFormat="1" applyFont="1" applyFill="1" applyBorder="1" applyAlignment="1">
      <alignment horizontal="center" vertical="center"/>
    </xf>
    <xf numFmtId="0" fontId="15" fillId="0" borderId="0" xfId="0" applyFont="1" applyAlignment="1" applyProtection="1">
      <alignment/>
      <protection locked="0"/>
    </xf>
    <xf numFmtId="0" fontId="18" fillId="0" borderId="17" xfId="0" applyFont="1" applyBorder="1" applyAlignment="1">
      <alignment horizontal="center" vertical="center"/>
    </xf>
    <xf numFmtId="0" fontId="18" fillId="0" borderId="0" xfId="0" applyFont="1" applyBorder="1" applyAlignment="1">
      <alignment horizontal="center" vertical="center" wrapText="1"/>
    </xf>
    <xf numFmtId="0" fontId="18" fillId="0" borderId="0" xfId="0" applyFont="1" applyBorder="1" applyAlignment="1">
      <alignment horizontal="center" wrapText="1"/>
    </xf>
    <xf numFmtId="0" fontId="18" fillId="0" borderId="0" xfId="0" applyFont="1" applyBorder="1" applyAlignment="1">
      <alignment wrapText="1"/>
    </xf>
    <xf numFmtId="7" fontId="21" fillId="0" borderId="17" xfId="0" applyNumberFormat="1" applyFont="1" applyBorder="1" applyAlignment="1" applyProtection="1">
      <alignment horizontal="center"/>
      <protection locked="0"/>
    </xf>
    <xf numFmtId="0" fontId="11" fillId="0" borderId="18" xfId="0" applyFont="1" applyBorder="1" applyAlignment="1">
      <alignment horizontal="center"/>
    </xf>
    <xf numFmtId="0" fontId="11" fillId="0" borderId="12" xfId="0" applyFont="1" applyBorder="1" applyAlignment="1">
      <alignment horizontal="center"/>
    </xf>
    <xf numFmtId="44" fontId="20" fillId="13" borderId="12" xfId="0" applyNumberFormat="1" applyFont="1" applyFill="1" applyBorder="1" applyAlignment="1">
      <alignment horizontal="center"/>
    </xf>
    <xf numFmtId="44" fontId="15" fillId="13" borderId="12" xfId="44" applyFont="1" applyFill="1" applyBorder="1" applyAlignment="1">
      <alignment/>
    </xf>
    <xf numFmtId="44" fontId="11" fillId="13" borderId="12" xfId="44" applyFont="1" applyFill="1" applyBorder="1" applyAlignment="1">
      <alignment horizontal="center" wrapText="1"/>
    </xf>
    <xf numFmtId="44" fontId="11" fillId="0" borderId="12" xfId="44" applyFont="1" applyBorder="1" applyAlignment="1">
      <alignment horizontal="center" wrapText="1"/>
    </xf>
    <xf numFmtId="44" fontId="11" fillId="13" borderId="12" xfId="44" applyFont="1" applyFill="1" applyBorder="1" applyAlignment="1">
      <alignment horizontal="center"/>
    </xf>
    <xf numFmtId="164" fontId="11" fillId="13" borderId="12" xfId="0" applyNumberFormat="1" applyFont="1" applyFill="1" applyBorder="1" applyAlignment="1">
      <alignment/>
    </xf>
    <xf numFmtId="0" fontId="15" fillId="0" borderId="0" xfId="0" applyFont="1" applyBorder="1" applyAlignment="1">
      <alignment horizontal="left" vertical="top"/>
    </xf>
    <xf numFmtId="0" fontId="82" fillId="0" borderId="13" xfId="0" applyFont="1" applyBorder="1" applyAlignment="1">
      <alignment horizontal="center" vertical="center"/>
    </xf>
    <xf numFmtId="0" fontId="82" fillId="0" borderId="17" xfId="0" applyFont="1" applyBorder="1" applyAlignment="1">
      <alignment horizontal="center" vertical="center"/>
    </xf>
    <xf numFmtId="0" fontId="12" fillId="0" borderId="0" xfId="0" applyFont="1" applyAlignment="1">
      <alignment vertical="center"/>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5" fillId="0" borderId="0" xfId="0" applyFont="1" applyAlignment="1">
      <alignment vertical="center" wrapText="1"/>
    </xf>
    <xf numFmtId="0" fontId="11" fillId="0" borderId="20" xfId="0" applyFont="1" applyBorder="1" applyAlignment="1">
      <alignment horizontal="center" vertical="center" wrapText="1"/>
    </xf>
    <xf numFmtId="0" fontId="24" fillId="0" borderId="0" xfId="0" applyFont="1" applyBorder="1" applyAlignment="1">
      <alignment horizontal="left" vertical="center" wrapText="1"/>
    </xf>
    <xf numFmtId="1" fontId="11" fillId="0" borderId="0" xfId="0" applyNumberFormat="1" applyFont="1" applyBorder="1" applyAlignment="1">
      <alignment horizontal="center" vertical="center"/>
    </xf>
    <xf numFmtId="0" fontId="11" fillId="0" borderId="0" xfId="0" applyFont="1" applyBorder="1" applyAlignment="1" applyProtection="1">
      <alignment horizontal="center" vertical="center"/>
      <protection locked="0"/>
    </xf>
    <xf numFmtId="0" fontId="11" fillId="7" borderId="0" xfId="0" applyFont="1" applyFill="1" applyBorder="1" applyAlignment="1" applyProtection="1">
      <alignment horizontal="center" vertical="center"/>
      <protection locked="0"/>
    </xf>
    <xf numFmtId="169" fontId="11" fillId="12"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44" fontId="11" fillId="0" borderId="0" xfId="44" applyFont="1" applyBorder="1" applyAlignment="1" applyProtection="1">
      <alignment horizontal="center" vertical="center"/>
      <protection locked="0"/>
    </xf>
    <xf numFmtId="2" fontId="11" fillId="7" borderId="0" xfId="0" applyNumberFormat="1" applyFont="1" applyFill="1" applyBorder="1" applyAlignment="1" applyProtection="1">
      <alignment horizontal="center" vertical="center"/>
      <protection locked="0"/>
    </xf>
    <xf numFmtId="44" fontId="11" fillId="12" borderId="0" xfId="0" applyNumberFormat="1" applyFont="1" applyFill="1" applyBorder="1" applyAlignment="1" applyProtection="1">
      <alignment horizontal="center" vertical="center"/>
      <protection locked="0"/>
    </xf>
    <xf numFmtId="9" fontId="11" fillId="0" borderId="0" xfId="58" applyNumberFormat="1" applyFont="1" applyBorder="1" applyAlignment="1" applyProtection="1">
      <alignment horizontal="center" vertical="center"/>
      <protection locked="0"/>
    </xf>
    <xf numFmtId="166" fontId="11" fillId="12" borderId="0" xfId="0" applyNumberFormat="1" applyFont="1" applyFill="1" applyBorder="1" applyAlignment="1" applyProtection="1">
      <alignment horizontal="center" vertical="center"/>
      <protection locked="0"/>
    </xf>
    <xf numFmtId="44" fontId="11" fillId="12" borderId="16" xfId="44" applyFont="1" applyFill="1" applyBorder="1" applyAlignment="1">
      <alignment vertical="center"/>
    </xf>
    <xf numFmtId="2" fontId="11" fillId="12" borderId="0" xfId="0" applyNumberFormat="1" applyFont="1" applyFill="1" applyBorder="1" applyAlignment="1" applyProtection="1">
      <alignment horizontal="center" vertical="center"/>
      <protection locked="0"/>
    </xf>
    <xf numFmtId="9" fontId="11" fillId="0" borderId="0" xfId="58" applyFont="1" applyBorder="1" applyAlignment="1" applyProtection="1">
      <alignment horizontal="center" vertical="center"/>
      <protection locked="0"/>
    </xf>
    <xf numFmtId="0" fontId="11" fillId="0" borderId="0" xfId="0" applyNumberFormat="1" applyFont="1" applyBorder="1" applyAlignment="1">
      <alignment horizontal="center" vertical="center"/>
    </xf>
    <xf numFmtId="167" fontId="11" fillId="12" borderId="0" xfId="0" applyNumberFormat="1" applyFont="1" applyFill="1" applyBorder="1" applyAlignment="1" applyProtection="1">
      <alignment horizontal="center" vertical="center"/>
      <protection locked="0"/>
    </xf>
    <xf numFmtId="1" fontId="11" fillId="7" borderId="0" xfId="0" applyNumberFormat="1" applyFont="1" applyFill="1" applyBorder="1" applyAlignment="1" applyProtection="1">
      <alignment horizontal="center" vertical="center"/>
      <protection locked="0"/>
    </xf>
    <xf numFmtId="1" fontId="11" fillId="12" borderId="0" xfId="0" applyNumberFormat="1" applyFont="1" applyFill="1" applyBorder="1" applyAlignment="1" applyProtection="1">
      <alignment horizontal="center" vertical="center"/>
      <protection locked="0"/>
    </xf>
    <xf numFmtId="44" fontId="11" fillId="12" borderId="16" xfId="44" applyFont="1" applyFill="1" applyBorder="1" applyAlignment="1">
      <alignment/>
    </xf>
    <xf numFmtId="0" fontId="11" fillId="0" borderId="0" xfId="0" applyFont="1" applyBorder="1" applyAlignment="1">
      <alignment horizontal="center"/>
    </xf>
    <xf numFmtId="0" fontId="17" fillId="0" borderId="0" xfId="0" applyFont="1" applyBorder="1" applyAlignment="1">
      <alignment horizontal="center" vertical="top"/>
    </xf>
    <xf numFmtId="0" fontId="17" fillId="0" borderId="0" xfId="0" applyFont="1" applyBorder="1" applyAlignment="1">
      <alignment horizontal="center" vertical="center"/>
    </xf>
    <xf numFmtId="0" fontId="26" fillId="0" borderId="18" xfId="0" applyFont="1" applyBorder="1" applyAlignment="1">
      <alignment/>
    </xf>
    <xf numFmtId="0" fontId="26" fillId="0" borderId="12" xfId="0" applyFont="1" applyBorder="1" applyAlignment="1">
      <alignment/>
    </xf>
    <xf numFmtId="0" fontId="17" fillId="0" borderId="12" xfId="0" applyFont="1" applyBorder="1" applyAlignment="1">
      <alignment horizontal="center" vertical="top"/>
    </xf>
    <xf numFmtId="0" fontId="17" fillId="0" borderId="12" xfId="0" applyFont="1" applyBorder="1" applyAlignment="1">
      <alignment horizontal="center" vertical="center"/>
    </xf>
    <xf numFmtId="44" fontId="11" fillId="12" borderId="15" xfId="0" applyNumberFormat="1" applyFont="1" applyFill="1" applyBorder="1" applyAlignment="1">
      <alignment horizontal="center" vertical="center" wrapText="1"/>
    </xf>
    <xf numFmtId="0" fontId="19" fillId="0" borderId="17" xfId="0" applyFont="1" applyBorder="1" applyAlignment="1">
      <alignment horizontal="center" vertical="center"/>
    </xf>
    <xf numFmtId="0" fontId="19" fillId="0" borderId="0" xfId="0" applyFont="1" applyBorder="1" applyAlignment="1">
      <alignment horizontal="center" vertical="center" wrapText="1"/>
    </xf>
    <xf numFmtId="0" fontId="19" fillId="0" borderId="0" xfId="0" applyFont="1" applyBorder="1" applyAlignment="1">
      <alignment horizontal="center" wrapText="1"/>
    </xf>
    <xf numFmtId="0" fontId="19" fillId="0" borderId="0" xfId="0" applyFont="1" applyBorder="1" applyAlignment="1">
      <alignment wrapText="1"/>
    </xf>
    <xf numFmtId="170" fontId="15" fillId="0" borderId="23" xfId="0" applyNumberFormat="1" applyFont="1" applyBorder="1" applyAlignment="1">
      <alignment horizontal="center" vertical="center"/>
    </xf>
    <xf numFmtId="7" fontId="20" fillId="0" borderId="17" xfId="0" applyNumberFormat="1" applyFont="1" applyBorder="1" applyAlignment="1" applyProtection="1">
      <alignment horizontal="center" vertical="center"/>
      <protection locked="0"/>
    </xf>
    <xf numFmtId="44" fontId="11" fillId="0" borderId="15" xfId="0" applyNumberFormat="1" applyFont="1" applyBorder="1" applyAlignment="1">
      <alignment horizontal="center" vertical="center" wrapText="1"/>
    </xf>
    <xf numFmtId="0" fontId="2" fillId="0" borderId="0" xfId="0" applyFont="1" applyAlignment="1">
      <alignment horizontal="center" vertical="center"/>
    </xf>
    <xf numFmtId="0" fontId="0" fillId="0" borderId="0" xfId="0" applyAlignment="1">
      <alignment/>
    </xf>
    <xf numFmtId="0" fontId="0" fillId="0" borderId="0" xfId="0" applyBorder="1" applyAlignment="1">
      <alignment horizontal="left" vertical="center" indent="1"/>
    </xf>
    <xf numFmtId="0" fontId="0" fillId="0" borderId="0" xfId="0" applyAlignment="1">
      <alignment horizontal="left" vertical="center" indent="1"/>
    </xf>
    <xf numFmtId="0" fontId="2" fillId="0" borderId="0" xfId="0" applyFont="1" applyBorder="1" applyAlignment="1">
      <alignment horizontal="center" vertical="center" wrapText="1"/>
    </xf>
    <xf numFmtId="0" fontId="0" fillId="0" borderId="0" xfId="0" applyBorder="1" applyAlignment="1">
      <alignment wrapText="1"/>
    </xf>
    <xf numFmtId="0" fontId="2" fillId="0" borderId="0" xfId="0" applyFont="1" applyAlignment="1">
      <alignment horizontal="center" wrapText="1"/>
    </xf>
    <xf numFmtId="0" fontId="11" fillId="0" borderId="0" xfId="0" applyFont="1" applyBorder="1" applyAlignment="1">
      <alignment horizontal="left" vertical="center" wrapText="1"/>
    </xf>
    <xf numFmtId="0" fontId="15" fillId="0" borderId="0" xfId="0" applyFont="1" applyAlignment="1">
      <alignment/>
    </xf>
    <xf numFmtId="0" fontId="19" fillId="0" borderId="0" xfId="0" applyFont="1" applyFill="1" applyBorder="1" applyAlignment="1" applyProtection="1">
      <alignment horizontal="left" vertical="center" wrapText="1" shrinkToFit="1"/>
      <protection locked="0"/>
    </xf>
    <xf numFmtId="0" fontId="15" fillId="0" borderId="23" xfId="0" applyFont="1" applyBorder="1" applyAlignment="1">
      <alignment horizontal="center" vertical="center" wrapText="1"/>
    </xf>
    <xf numFmtId="0" fontId="15" fillId="0" borderId="19" xfId="0" applyFont="1" applyBorder="1" applyAlignment="1">
      <alignment/>
    </xf>
    <xf numFmtId="0" fontId="15" fillId="0" borderId="20" xfId="0" applyFont="1" applyBorder="1" applyAlignment="1">
      <alignment/>
    </xf>
    <xf numFmtId="0" fontId="15" fillId="0" borderId="12" xfId="0" applyFont="1" applyBorder="1" applyAlignment="1">
      <alignment horizontal="center" vertical="center" wrapText="1"/>
    </xf>
    <xf numFmtId="0" fontId="15" fillId="0" borderId="12" xfId="0" applyFont="1" applyBorder="1" applyAlignment="1">
      <alignment/>
    </xf>
    <xf numFmtId="0" fontId="15" fillId="0" borderId="22" xfId="0" applyFont="1" applyBorder="1" applyAlignment="1">
      <alignment/>
    </xf>
    <xf numFmtId="0" fontId="11" fillId="0" borderId="0" xfId="0" applyFont="1" applyBorder="1" applyAlignment="1">
      <alignment vertical="center" wrapText="1"/>
    </xf>
    <xf numFmtId="0" fontId="11" fillId="0" borderId="0" xfId="0" applyFont="1" applyBorder="1" applyAlignment="1" applyProtection="1">
      <alignment horizontal="center" vertical="center" wrapText="1"/>
      <protection locked="0"/>
    </xf>
    <xf numFmtId="7" fontId="20" fillId="0" borderId="0" xfId="0" applyNumberFormat="1" applyFont="1" applyBorder="1" applyAlignment="1">
      <alignment horizontal="center" vertical="center" wrapText="1"/>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4" xfId="0" applyFont="1" applyBorder="1" applyAlignment="1">
      <alignment horizontal="center" vertical="center" wrapText="1"/>
    </xf>
    <xf numFmtId="0" fontId="11" fillId="0" borderId="19" xfId="0" applyFont="1" applyBorder="1" applyAlignment="1">
      <alignment horizontal="center" vertical="center" wrapText="1"/>
    </xf>
    <xf numFmtId="0" fontId="17" fillId="0" borderId="0" xfId="0" applyFont="1" applyAlignment="1">
      <alignment vertical="center" wrapText="1"/>
    </xf>
    <xf numFmtId="0" fontId="19" fillId="0" borderId="19" xfId="0" applyFont="1" applyBorder="1" applyAlignment="1">
      <alignment horizontal="center" vertical="center"/>
    </xf>
    <xf numFmtId="0" fontId="15" fillId="0" borderId="0" xfId="0" applyFont="1" applyAlignment="1">
      <alignment/>
    </xf>
    <xf numFmtId="0" fontId="11" fillId="0" borderId="0" xfId="0" applyFont="1" applyAlignment="1">
      <alignment horizontal="center" vertical="center" wrapText="1"/>
    </xf>
    <xf numFmtId="0" fontId="15" fillId="0" borderId="14" xfId="0" applyFont="1" applyBorder="1" applyAlignment="1">
      <alignment/>
    </xf>
    <xf numFmtId="0" fontId="0" fillId="0" borderId="0" xfId="0" applyBorder="1" applyAlignment="1">
      <alignment horizontal="left" vertical="center" wrapText="1"/>
    </xf>
    <xf numFmtId="0" fontId="15" fillId="0" borderId="0" xfId="0" applyFont="1" applyBorder="1" applyAlignment="1">
      <alignment/>
    </xf>
    <xf numFmtId="0" fontId="15" fillId="0" borderId="0" xfId="0" applyFont="1" applyBorder="1" applyAlignment="1">
      <alignment horizontal="left" vertical="center" wrapText="1"/>
    </xf>
    <xf numFmtId="0" fontId="18" fillId="0" borderId="0" xfId="0" applyFont="1" applyBorder="1" applyAlignment="1" applyProtection="1">
      <alignment horizontal="center" vertical="center" wrapText="1"/>
      <protection locked="0"/>
    </xf>
    <xf numFmtId="7" fontId="22" fillId="0" borderId="0" xfId="0" applyNumberFormat="1" applyFont="1" applyBorder="1" applyAlignment="1">
      <alignment horizontal="center" wrapText="1"/>
    </xf>
    <xf numFmtId="0" fontId="11" fillId="0" borderId="13" xfId="0" applyFont="1" applyBorder="1" applyAlignment="1">
      <alignment horizontal="center" vertical="center"/>
    </xf>
    <xf numFmtId="0" fontId="15" fillId="0" borderId="0" xfId="0" applyFont="1" applyBorder="1" applyAlignment="1">
      <alignment wrapText="1"/>
    </xf>
    <xf numFmtId="0" fontId="0" fillId="0" borderId="0" xfId="0" applyAlignment="1">
      <alignment wrapText="1"/>
    </xf>
    <xf numFmtId="0" fontId="23" fillId="0" borderId="19" xfId="0" applyFont="1" applyBorder="1" applyAlignment="1">
      <alignment horizontal="center" vertical="center" wrapText="1"/>
    </xf>
    <xf numFmtId="0" fontId="11" fillId="0" borderId="19" xfId="0" applyFont="1" applyBorder="1" applyAlignment="1">
      <alignment horizontal="center" vertical="center"/>
    </xf>
    <xf numFmtId="0" fontId="25" fillId="0" borderId="0" xfId="0" applyFont="1" applyBorder="1" applyAlignment="1">
      <alignment horizontal="left" vertical="center" wrapText="1"/>
    </xf>
    <xf numFmtId="0" fontId="0" fillId="0" borderId="12" xfId="0" applyBorder="1" applyAlignment="1">
      <alignment horizontal="center" vertical="center" wrapText="1"/>
    </xf>
    <xf numFmtId="7" fontId="20" fillId="0" borderId="0" xfId="0" applyNumberFormat="1" applyFont="1" applyBorder="1" applyAlignment="1">
      <alignment horizontal="center" wrapText="1"/>
    </xf>
    <xf numFmtId="0" fontId="15" fillId="0" borderId="0" xfId="0" applyFont="1" applyBorder="1" applyAlignment="1">
      <alignment/>
    </xf>
    <xf numFmtId="44" fontId="11" fillId="0" borderId="15" xfId="44" applyFont="1" applyBorder="1" applyAlignment="1">
      <alignment horizontal="center" vertical="center" wrapText="1"/>
    </xf>
    <xf numFmtId="0" fontId="74" fillId="0" borderId="0" xfId="52" applyAlignment="1" applyProtection="1">
      <alignment vertical="center"/>
      <protection/>
    </xf>
    <xf numFmtId="0" fontId="2" fillId="0" borderId="0" xfId="0" applyFont="1" applyAlignment="1">
      <alignment/>
    </xf>
    <xf numFmtId="0" fontId="39" fillId="0" borderId="0" xfId="0" applyFont="1" applyAlignment="1">
      <alignment vertical="center"/>
    </xf>
    <xf numFmtId="0" fontId="40" fillId="0" borderId="0" xfId="0" applyFont="1" applyAlignment="1">
      <alignment/>
    </xf>
    <xf numFmtId="44" fontId="11" fillId="13" borderId="15" xfId="0" applyNumberFormat="1" applyFont="1" applyFill="1" applyBorder="1" applyAlignment="1">
      <alignment horizontal="center" vertical="center" wrapText="1"/>
    </xf>
    <xf numFmtId="0" fontId="11" fillId="13" borderId="12" xfId="44" applyNumberFormat="1" applyFont="1" applyFill="1" applyBorder="1" applyAlignment="1">
      <alignment horizontal="center"/>
    </xf>
    <xf numFmtId="2" fontId="19" fillId="0" borderId="0" xfId="0" applyNumberFormat="1" applyFont="1" applyBorder="1" applyAlignment="1">
      <alignment horizontal="center" vertical="center"/>
    </xf>
    <xf numFmtId="0" fontId="18" fillId="0" borderId="0" xfId="0" applyFont="1" applyBorder="1" applyAlignment="1">
      <alignment horizontal="center" vertical="center"/>
    </xf>
    <xf numFmtId="14" fontId="11" fillId="0" borderId="24" xfId="0" applyNumberFormat="1" applyFont="1" applyBorder="1" applyAlignment="1">
      <alignment horizontal="right" vertical="center"/>
    </xf>
    <xf numFmtId="0" fontId="11" fillId="0" borderId="17" xfId="0" applyFont="1" applyBorder="1" applyAlignment="1">
      <alignment vertical="center"/>
    </xf>
    <xf numFmtId="0" fontId="11" fillId="0" borderId="0" xfId="0" applyFont="1" applyBorder="1" applyAlignment="1" applyProtection="1">
      <alignment vertical="center" wrapText="1"/>
      <protection locked="0"/>
    </xf>
    <xf numFmtId="7" fontId="20" fillId="0" borderId="17" xfId="0" applyNumberFormat="1" applyFont="1" applyBorder="1" applyAlignment="1" applyProtection="1">
      <alignment vertical="center"/>
      <protection locked="0"/>
    </xf>
    <xf numFmtId="7" fontId="20" fillId="0" borderId="0" xfId="0" applyNumberFormat="1" applyFont="1" applyBorder="1" applyAlignment="1">
      <alignment vertical="center" wrapText="1"/>
    </xf>
    <xf numFmtId="0" fontId="17" fillId="0" borderId="0" xfId="0" applyFont="1" applyAlignment="1">
      <alignment vertical="center"/>
    </xf>
    <xf numFmtId="0" fontId="74" fillId="0" borderId="24" xfId="52" applyBorder="1" applyAlignment="1" applyProtection="1">
      <alignment horizontal="center" vertical="center" wrapText="1"/>
      <protection/>
    </xf>
    <xf numFmtId="0" fontId="11" fillId="0" borderId="0" xfId="0" applyFont="1" applyBorder="1" applyAlignment="1">
      <alignment horizontal="left" vertical="top"/>
    </xf>
    <xf numFmtId="0" fontId="74" fillId="0" borderId="0" xfId="52" applyBorder="1" applyAlignment="1" applyProtection="1">
      <alignment/>
      <protection/>
    </xf>
    <xf numFmtId="0" fontId="74" fillId="0" borderId="0" xfId="52" applyBorder="1" applyAlignment="1" applyProtection="1">
      <alignment horizontal="right"/>
      <protection/>
    </xf>
    <xf numFmtId="0" fontId="74" fillId="0" borderId="0" xfId="52" applyBorder="1" applyAlignment="1" applyProtection="1">
      <alignment horizontal="left"/>
      <protection/>
    </xf>
    <xf numFmtId="0" fontId="74" fillId="0" borderId="0" xfId="52" applyBorder="1" applyAlignment="1" applyProtection="1">
      <alignment vertical="center"/>
      <protection/>
    </xf>
    <xf numFmtId="0" fontId="0" fillId="0" borderId="0" xfId="0" applyBorder="1" applyAlignment="1">
      <alignment/>
    </xf>
    <xf numFmtId="0" fontId="83" fillId="0" borderId="0" xfId="0" applyFont="1" applyBorder="1" applyAlignment="1">
      <alignment horizontal="center" vertical="center"/>
    </xf>
    <xf numFmtId="0" fontId="84" fillId="0" borderId="0" xfId="0" applyFont="1" applyBorder="1" applyAlignment="1">
      <alignment horizontal="center" vertical="center" wrapText="1"/>
    </xf>
    <xf numFmtId="0" fontId="2" fillId="0" borderId="0" xfId="0" applyFont="1" applyBorder="1" applyAlignment="1">
      <alignment horizontal="center"/>
    </xf>
    <xf numFmtId="0" fontId="84" fillId="0" borderId="0" xfId="0" applyFont="1" applyBorder="1" applyAlignment="1">
      <alignment horizontal="center"/>
    </xf>
    <xf numFmtId="0" fontId="85" fillId="0" borderId="0" xfId="0" applyFont="1" applyBorder="1" applyAlignment="1">
      <alignment/>
    </xf>
    <xf numFmtId="0" fontId="2" fillId="0" borderId="0" xfId="0" applyFont="1" applyAlignment="1">
      <alignment horizontal="center" vertical="center"/>
    </xf>
    <xf numFmtId="0" fontId="0" fillId="0" borderId="0" xfId="0" applyAlignment="1">
      <alignment/>
    </xf>
    <xf numFmtId="0" fontId="0" fillId="0" borderId="0" xfId="0" applyBorder="1" applyAlignment="1">
      <alignment horizontal="left" vertical="center" indent="1"/>
    </xf>
    <xf numFmtId="0" fontId="0" fillId="0" borderId="0" xfId="0" applyAlignment="1">
      <alignment horizontal="left" vertical="center" indent="1"/>
    </xf>
    <xf numFmtId="0" fontId="2" fillId="0" borderId="19" xfId="0" applyFont="1" applyBorder="1" applyAlignment="1">
      <alignment horizontal="center" vertical="center" wrapText="1"/>
    </xf>
    <xf numFmtId="0" fontId="0" fillId="0" borderId="19" xfId="0" applyBorder="1" applyAlignment="1">
      <alignment wrapText="1"/>
    </xf>
    <xf numFmtId="0" fontId="0" fillId="0" borderId="20" xfId="0" applyBorder="1" applyAlignment="1">
      <alignment wrapText="1"/>
    </xf>
    <xf numFmtId="0" fontId="7" fillId="0" borderId="0" xfId="0" applyFont="1" applyBorder="1" applyAlignment="1">
      <alignment horizontal="left" vertical="top"/>
    </xf>
    <xf numFmtId="0" fontId="7" fillId="0" borderId="0" xfId="0" applyFont="1" applyAlignment="1">
      <alignment horizontal="left" vertical="top"/>
    </xf>
    <xf numFmtId="0" fontId="7" fillId="0" borderId="16" xfId="0" applyFont="1" applyBorder="1" applyAlignment="1">
      <alignment horizontal="left" vertical="top"/>
    </xf>
    <xf numFmtId="0" fontId="2" fillId="0" borderId="0" xfId="0" applyFont="1" applyAlignment="1">
      <alignment horizontal="center" wrapText="1"/>
    </xf>
    <xf numFmtId="0" fontId="10" fillId="0" borderId="12" xfId="0" applyFont="1" applyBorder="1" applyAlignment="1">
      <alignment wrapText="1"/>
    </xf>
    <xf numFmtId="0" fontId="2" fillId="0" borderId="12" xfId="0" applyFont="1" applyBorder="1" applyAlignment="1">
      <alignment wrapText="1"/>
    </xf>
    <xf numFmtId="0" fontId="9" fillId="0" borderId="17" xfId="0" applyFont="1" applyBorder="1" applyAlignment="1" applyProtection="1">
      <alignment horizontal="left" vertical="center" wrapText="1" shrinkToFit="1"/>
      <protection locked="0"/>
    </xf>
    <xf numFmtId="0" fontId="9" fillId="0" borderId="0" xfId="0" applyFont="1" applyBorder="1" applyAlignment="1" applyProtection="1">
      <alignment horizontal="left" vertical="center" wrapText="1" shrinkToFit="1"/>
      <protection locked="0"/>
    </xf>
    <xf numFmtId="0" fontId="2" fillId="0" borderId="13" xfId="0" applyFont="1" applyBorder="1" applyAlignment="1">
      <alignment horizontal="center" vertical="center" wrapText="1"/>
    </xf>
    <xf numFmtId="0" fontId="0" fillId="0" borderId="14" xfId="0" applyBorder="1" applyAlignment="1">
      <alignment horizontal="center" wrapText="1"/>
    </xf>
    <xf numFmtId="0" fontId="4" fillId="0" borderId="0"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7" fontId="2" fillId="13" borderId="12" xfId="44" applyNumberFormat="1" applyFont="1" applyFill="1" applyBorder="1" applyAlignment="1">
      <alignment horizontal="center" wrapText="1"/>
    </xf>
    <xf numFmtId="44" fontId="2" fillId="13" borderId="22" xfId="44" applyFont="1" applyFill="1" applyBorder="1" applyAlignment="1">
      <alignment horizontal="center" wrapText="1"/>
    </xf>
    <xf numFmtId="0" fontId="0" fillId="0" borderId="18" xfId="0" applyBorder="1" applyAlignment="1">
      <alignment wrapText="1"/>
    </xf>
    <xf numFmtId="0" fontId="0" fillId="0" borderId="22" xfId="0" applyBorder="1" applyAlignment="1">
      <alignment wrapText="1"/>
    </xf>
    <xf numFmtId="7" fontId="5" fillId="0" borderId="0" xfId="0" applyNumberFormat="1" applyFont="1" applyBorder="1" applyAlignment="1">
      <alignment horizontal="center" wrapText="1"/>
    </xf>
    <xf numFmtId="165"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166" fontId="4" fillId="0" borderId="0" xfId="0" applyNumberFormat="1" applyFont="1" applyBorder="1" applyAlignment="1" applyProtection="1">
      <alignment wrapText="1"/>
      <protection locked="0"/>
    </xf>
    <xf numFmtId="0" fontId="0" fillId="0" borderId="0" xfId="0" applyBorder="1" applyAlignment="1">
      <alignment wrapText="1"/>
    </xf>
    <xf numFmtId="0" fontId="0" fillId="0" borderId="16" xfId="0" applyBorder="1" applyAlignment="1">
      <alignment wrapText="1"/>
    </xf>
    <xf numFmtId="0" fontId="0" fillId="0" borderId="12" xfId="0" applyBorder="1" applyAlignment="1">
      <alignment wrapText="1"/>
    </xf>
    <xf numFmtId="0" fontId="8" fillId="0" borderId="0" xfId="0" applyFont="1" applyBorder="1" applyAlignment="1">
      <alignment horizontal="left" vertical="center"/>
    </xf>
    <xf numFmtId="0" fontId="8" fillId="0" borderId="0" xfId="0" applyFont="1" applyAlignment="1">
      <alignment horizontal="left" vertical="center"/>
    </xf>
    <xf numFmtId="0" fontId="8" fillId="0" borderId="16" xfId="0" applyFont="1" applyBorder="1" applyAlignment="1">
      <alignment horizontal="left" vertical="center"/>
    </xf>
    <xf numFmtId="0" fontId="2" fillId="0" borderId="13" xfId="0" applyFont="1" applyBorder="1" applyAlignment="1">
      <alignment horizontal="center" vertical="center"/>
    </xf>
    <xf numFmtId="0" fontId="9" fillId="0" borderId="21" xfId="0" applyFont="1" applyBorder="1" applyAlignment="1">
      <alignment horizontal="center" vertical="center"/>
    </xf>
    <xf numFmtId="0" fontId="9" fillId="0" borderId="19" xfId="0" applyFont="1" applyBorder="1" applyAlignment="1">
      <alignment horizontal="center" vertical="center"/>
    </xf>
    <xf numFmtId="0" fontId="4" fillId="0" borderId="14" xfId="0" applyFont="1" applyBorder="1" applyAlignment="1">
      <alignment horizontal="center" wrapText="1"/>
    </xf>
    <xf numFmtId="0" fontId="0" fillId="0" borderId="15" xfId="0" applyBorder="1" applyAlignment="1">
      <alignment horizontal="center" wrapText="1"/>
    </xf>
    <xf numFmtId="0" fontId="2" fillId="0" borderId="21" xfId="0" applyFont="1" applyBorder="1" applyAlignment="1">
      <alignment horizontal="center" wrapText="1"/>
    </xf>
    <xf numFmtId="0" fontId="2" fillId="0" borderId="19" xfId="0" applyFont="1" applyBorder="1" applyAlignment="1">
      <alignment horizontal="center" wrapText="1"/>
    </xf>
    <xf numFmtId="0" fontId="0" fillId="0" borderId="20" xfId="0" applyBorder="1" applyAlignment="1">
      <alignment horizontal="center" wrapText="1"/>
    </xf>
    <xf numFmtId="0" fontId="9" fillId="0" borderId="17" xfId="0" applyFont="1" applyBorder="1" applyAlignment="1" applyProtection="1">
      <alignment horizontal="left" vertical="center" wrapText="1" indent="1" shrinkToFit="1"/>
      <protection locked="0"/>
    </xf>
    <xf numFmtId="0" fontId="9" fillId="0" borderId="0" xfId="0" applyFont="1" applyBorder="1" applyAlignment="1" applyProtection="1">
      <alignment horizontal="left" vertical="center" wrapText="1" indent="1" shrinkToFit="1"/>
      <protection locked="0"/>
    </xf>
    <xf numFmtId="0" fontId="7" fillId="0" borderId="0" xfId="0" applyFont="1" applyBorder="1" applyAlignment="1">
      <alignment horizontal="left" vertical="center"/>
    </xf>
    <xf numFmtId="0" fontId="7" fillId="0" borderId="0" xfId="0" applyFont="1" applyAlignment="1">
      <alignment horizontal="left" vertical="center"/>
    </xf>
    <xf numFmtId="0" fontId="7" fillId="0" borderId="16" xfId="0" applyFont="1" applyBorder="1" applyAlignment="1">
      <alignment horizontal="left" vertical="center"/>
    </xf>
    <xf numFmtId="7" fontId="20" fillId="0" borderId="0" xfId="0" applyNumberFormat="1" applyFont="1" applyBorder="1" applyAlignment="1">
      <alignment horizontal="center" wrapText="1"/>
    </xf>
    <xf numFmtId="7" fontId="20" fillId="0" borderId="16" xfId="0" applyNumberFormat="1" applyFont="1" applyBorder="1" applyAlignment="1">
      <alignment horizontal="center" wrapText="1"/>
    </xf>
    <xf numFmtId="7" fontId="11" fillId="13" borderId="12" xfId="44" applyNumberFormat="1" applyFont="1" applyFill="1" applyBorder="1" applyAlignment="1">
      <alignment horizontal="center" wrapText="1"/>
    </xf>
    <xf numFmtId="44" fontId="11" fillId="13" borderId="22" xfId="44" applyFont="1" applyFill="1" applyBorder="1" applyAlignment="1">
      <alignment horizontal="center" wrapText="1"/>
    </xf>
    <xf numFmtId="165" fontId="19" fillId="0" borderId="12" xfId="0" applyNumberFormat="1" applyFont="1" applyBorder="1" applyAlignment="1">
      <alignment horizontal="center" vertical="center"/>
    </xf>
    <xf numFmtId="0" fontId="19" fillId="0" borderId="22" xfId="0" applyFont="1" applyBorder="1" applyAlignment="1">
      <alignment horizontal="center" vertical="center"/>
    </xf>
    <xf numFmtId="0" fontId="17"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15" fillId="0" borderId="23" xfId="0" applyFont="1" applyBorder="1" applyAlignment="1">
      <alignment horizontal="center" vertical="center" wrapText="1"/>
    </xf>
    <xf numFmtId="0" fontId="0" fillId="0" borderId="23" xfId="0" applyBorder="1" applyAlignment="1">
      <alignment horizontal="center" vertical="center" wrapText="1"/>
    </xf>
    <xf numFmtId="0" fontId="19" fillId="0" borderId="0" xfId="0" applyFont="1" applyBorder="1" applyAlignment="1" applyProtection="1">
      <alignment horizontal="center" vertical="center" wrapText="1"/>
      <protection locked="0"/>
    </xf>
    <xf numFmtId="0" fontId="19" fillId="0" borderId="16" xfId="0" applyFont="1" applyBorder="1" applyAlignment="1" applyProtection="1">
      <alignment horizontal="center" vertical="center" wrapText="1"/>
      <protection locked="0"/>
    </xf>
    <xf numFmtId="7" fontId="20" fillId="0" borderId="17" xfId="0" applyNumberFormat="1" applyFont="1" applyBorder="1" applyAlignment="1">
      <alignment horizontal="center" vertical="center" wrapText="1"/>
    </xf>
    <xf numFmtId="0" fontId="15" fillId="0" borderId="0" xfId="0" applyFont="1" applyAlignment="1">
      <alignment horizontal="center" vertical="center" wrapText="1"/>
    </xf>
    <xf numFmtId="0" fontId="11" fillId="0" borderId="0" xfId="0" applyFont="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0" fillId="0" borderId="13" xfId="0" applyFont="1" applyBorder="1" applyAlignment="1">
      <alignment wrapText="1"/>
    </xf>
    <xf numFmtId="0" fontId="0" fillId="0" borderId="14" xfId="0" applyBorder="1" applyAlignment="1">
      <alignment wrapText="1"/>
    </xf>
    <xf numFmtId="0" fontId="0" fillId="0" borderId="15" xfId="0" applyBorder="1" applyAlignment="1">
      <alignment wrapText="1"/>
    </xf>
    <xf numFmtId="0" fontId="17" fillId="0" borderId="17" xfId="0" applyFont="1" applyBorder="1" applyAlignment="1">
      <alignment horizontal="center" wrapText="1"/>
    </xf>
    <xf numFmtId="0" fontId="26" fillId="0" borderId="0" xfId="0" applyFont="1" applyAlignment="1">
      <alignment horizontal="center" wrapText="1"/>
    </xf>
    <xf numFmtId="0" fontId="11" fillId="0" borderId="18" xfId="0" applyFont="1" applyBorder="1" applyAlignment="1">
      <alignment horizontal="center" vertical="center" wrapText="1"/>
    </xf>
    <xf numFmtId="0" fontId="0" fillId="0" borderId="12" xfId="0" applyBorder="1" applyAlignment="1">
      <alignment horizontal="center" vertical="center" wrapText="1"/>
    </xf>
    <xf numFmtId="0" fontId="11" fillId="0" borderId="12" xfId="0" applyFont="1" applyBorder="1" applyAlignment="1">
      <alignment horizontal="center" vertical="center" wrapText="1"/>
    </xf>
    <xf numFmtId="0" fontId="0" fillId="0" borderId="22" xfId="0" applyBorder="1" applyAlignment="1">
      <alignment horizontal="center" vertical="center" wrapText="1"/>
    </xf>
    <xf numFmtId="0" fontId="26" fillId="0" borderId="12" xfId="0" applyFont="1" applyBorder="1" applyAlignment="1">
      <alignment wrapText="1"/>
    </xf>
    <xf numFmtId="0" fontId="2" fillId="0" borderId="18" xfId="0" applyFont="1" applyBorder="1" applyAlignment="1">
      <alignment horizontal="left" vertical="center" wrapText="1"/>
    </xf>
    <xf numFmtId="0" fontId="2" fillId="0" borderId="12" xfId="0" applyFont="1" applyBorder="1" applyAlignment="1">
      <alignment horizontal="left" vertical="center" wrapText="1"/>
    </xf>
    <xf numFmtId="0" fontId="2" fillId="0" borderId="22" xfId="0" applyFont="1" applyBorder="1" applyAlignment="1">
      <alignment horizontal="left" vertical="center" wrapText="1"/>
    </xf>
    <xf numFmtId="2" fontId="2" fillId="0" borderId="17" xfId="0" applyNumberFormat="1" applyFont="1" applyBorder="1" applyAlignment="1">
      <alignment horizontal="left" vertical="center" wrapText="1"/>
    </xf>
    <xf numFmtId="0" fontId="0" fillId="0" borderId="16" xfId="0" applyBorder="1" applyAlignment="1">
      <alignment horizontal="left" vertical="center" wrapText="1"/>
    </xf>
    <xf numFmtId="0" fontId="0" fillId="0" borderId="22" xfId="0" applyBorder="1" applyAlignment="1">
      <alignment horizontal="left" vertical="center" wrapText="1"/>
    </xf>
    <xf numFmtId="0" fontId="9" fillId="0" borderId="17" xfId="0" applyFont="1" applyFill="1" applyBorder="1" applyAlignment="1" applyProtection="1">
      <alignment horizontal="left" vertical="center" wrapText="1" shrinkToFit="1"/>
      <protection locked="0"/>
    </xf>
    <xf numFmtId="0" fontId="9" fillId="0" borderId="0" xfId="0" applyFont="1" applyFill="1" applyBorder="1" applyAlignment="1" applyProtection="1">
      <alignment horizontal="left" vertical="center" wrapText="1" shrinkToFit="1"/>
      <protection locked="0"/>
    </xf>
    <xf numFmtId="0" fontId="17" fillId="0" borderId="13" xfId="0" applyFont="1" applyBorder="1" applyAlignment="1">
      <alignment horizontal="center" wrapText="1"/>
    </xf>
    <xf numFmtId="0" fontId="17" fillId="0" borderId="14" xfId="0" applyFont="1" applyBorder="1" applyAlignment="1">
      <alignment horizontal="center" wrapText="1"/>
    </xf>
    <xf numFmtId="0" fontId="26" fillId="0" borderId="14" xfId="0" applyFont="1" applyBorder="1" applyAlignment="1">
      <alignment horizontal="center" wrapText="1"/>
    </xf>
    <xf numFmtId="0" fontId="17" fillId="0" borderId="14" xfId="0" applyFont="1" applyBorder="1" applyAlignment="1">
      <alignment horizontal="center"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11" fillId="0" borderId="17" xfId="0" applyFont="1" applyFill="1" applyBorder="1" applyAlignment="1" applyProtection="1">
      <alignment horizontal="left" vertical="center" wrapText="1" shrinkToFit="1"/>
      <protection locked="0"/>
    </xf>
    <xf numFmtId="0" fontId="11" fillId="0" borderId="0" xfId="0" applyFont="1" applyFill="1" applyBorder="1" applyAlignment="1" applyProtection="1">
      <alignment horizontal="left" vertical="center" wrapText="1" shrinkToFit="1"/>
      <protection locked="0"/>
    </xf>
    <xf numFmtId="0" fontId="11" fillId="0" borderId="17" xfId="0" applyFont="1" applyBorder="1" applyAlignment="1">
      <alignment horizontal="left" vertical="center" wrapText="1"/>
    </xf>
    <xf numFmtId="0" fontId="11" fillId="0" borderId="0" xfId="0" applyFont="1" applyBorder="1" applyAlignment="1">
      <alignment horizontal="left" vertical="center" wrapText="1"/>
    </xf>
    <xf numFmtId="0" fontId="11" fillId="0" borderId="16" xfId="0" applyFont="1" applyBorder="1" applyAlignment="1">
      <alignment horizontal="left" vertical="center" wrapText="1"/>
    </xf>
    <xf numFmtId="2" fontId="11" fillId="0" borderId="17" xfId="0" applyNumberFormat="1" applyFont="1" applyBorder="1" applyAlignment="1">
      <alignment horizontal="left" vertical="center" wrapText="1"/>
    </xf>
    <xf numFmtId="0" fontId="15" fillId="0" borderId="16" xfId="0" applyFont="1" applyBorder="1" applyAlignment="1">
      <alignment horizontal="left" vertical="center" wrapText="1"/>
    </xf>
    <xf numFmtId="1" fontId="11" fillId="0" borderId="17" xfId="0" applyNumberFormat="1" applyFont="1" applyBorder="1" applyAlignment="1">
      <alignment horizontal="left" vertical="center" wrapText="1"/>
    </xf>
    <xf numFmtId="0" fontId="11" fillId="0" borderId="0" xfId="0" applyFont="1" applyAlignment="1">
      <alignment horizontal="left" vertical="center" wrapText="1"/>
    </xf>
    <xf numFmtId="0" fontId="11" fillId="0" borderId="17" xfId="0" applyFont="1" applyFill="1" applyBorder="1" applyAlignment="1" applyProtection="1">
      <alignment horizontal="left" vertical="center" wrapText="1"/>
      <protection locked="0"/>
    </xf>
    <xf numFmtId="0" fontId="15" fillId="0" borderId="0" xfId="0" applyFont="1" applyAlignment="1">
      <alignment horizontal="left" vertical="center" wrapText="1"/>
    </xf>
    <xf numFmtId="0" fontId="25" fillId="0" borderId="0" xfId="0" applyFont="1" applyBorder="1" applyAlignment="1">
      <alignment horizontal="left" vertical="center" wrapText="1"/>
    </xf>
    <xf numFmtId="0" fontId="25" fillId="0" borderId="16"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1" fontId="11" fillId="0" borderId="13" xfId="0" applyNumberFormat="1" applyFont="1" applyBorder="1" applyAlignment="1">
      <alignment horizontal="left" vertical="center" wrapText="1"/>
    </xf>
    <xf numFmtId="0" fontId="15" fillId="0" borderId="15" xfId="0" applyFont="1" applyBorder="1" applyAlignment="1">
      <alignment horizontal="left" vertical="center" wrapText="1"/>
    </xf>
    <xf numFmtId="0" fontId="25" fillId="0" borderId="14" xfId="0" applyFont="1" applyBorder="1" applyAlignment="1">
      <alignment horizontal="left" vertical="center" wrapText="1"/>
    </xf>
    <xf numFmtId="0" fontId="24" fillId="0" borderId="15" xfId="0" applyFont="1" applyBorder="1" applyAlignment="1">
      <alignment horizontal="left" vertical="center" wrapText="1"/>
    </xf>
    <xf numFmtId="0" fontId="17" fillId="0" borderId="0" xfId="0" applyFont="1" applyAlignment="1">
      <alignment vertical="center" wrapText="1"/>
    </xf>
    <xf numFmtId="0" fontId="0" fillId="0" borderId="0" xfId="0" applyAlignment="1">
      <alignment wrapText="1"/>
    </xf>
    <xf numFmtId="0" fontId="2" fillId="0" borderId="0" xfId="0" applyFont="1" applyBorder="1" applyAlignment="1">
      <alignment vertical="center" wrapText="1"/>
    </xf>
    <xf numFmtId="0" fontId="0" fillId="0" borderId="0" xfId="0" applyFont="1" applyAlignment="1">
      <alignment wrapText="1"/>
    </xf>
    <xf numFmtId="0" fontId="0" fillId="0" borderId="12" xfId="0" applyFont="1" applyBorder="1" applyAlignment="1">
      <alignment wrapText="1"/>
    </xf>
    <xf numFmtId="0" fontId="16" fillId="0" borderId="21" xfId="0" applyFont="1" applyBorder="1" applyAlignment="1">
      <alignment horizontal="center" vertical="center"/>
    </xf>
    <xf numFmtId="0" fontId="23" fillId="0" borderId="19" xfId="0" applyFont="1" applyBorder="1" applyAlignment="1">
      <alignment/>
    </xf>
    <xf numFmtId="0" fontId="23" fillId="0" borderId="20" xfId="0" applyFont="1" applyBorder="1" applyAlignment="1">
      <alignment/>
    </xf>
    <xf numFmtId="0" fontId="16" fillId="0" borderId="2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9" xfId="0" applyFont="1" applyBorder="1" applyAlignment="1">
      <alignment horizontal="center" vertical="center" wrapText="1"/>
    </xf>
    <xf numFmtId="0" fontId="11" fillId="0" borderId="21" xfId="0" applyFont="1" applyBorder="1" applyAlignment="1">
      <alignment horizontal="center" vertical="center"/>
    </xf>
    <xf numFmtId="0" fontId="11" fillId="0" borderId="19" xfId="0" applyFont="1" applyBorder="1" applyAlignment="1">
      <alignment horizontal="center" vertical="center"/>
    </xf>
    <xf numFmtId="0" fontId="86" fillId="0" borderId="0" xfId="0" applyFont="1" applyAlignment="1">
      <alignment vertical="center" wrapText="1"/>
    </xf>
    <xf numFmtId="0" fontId="87" fillId="0" borderId="0" xfId="0" applyFont="1" applyAlignment="1">
      <alignment vertical="center" wrapText="1"/>
    </xf>
    <xf numFmtId="0" fontId="88" fillId="0" borderId="0" xfId="0" applyFont="1" applyAlignment="1">
      <alignment wrapText="1"/>
    </xf>
    <xf numFmtId="0" fontId="28" fillId="0" borderId="12" xfId="0" applyFont="1" applyBorder="1" applyAlignment="1">
      <alignment horizontal="center" vertical="center" wrapText="1"/>
    </xf>
    <xf numFmtId="0" fontId="28" fillId="0" borderId="0" xfId="0" applyFont="1" applyAlignment="1">
      <alignment horizontal="center" vertical="center"/>
    </xf>
    <xf numFmtId="0" fontId="31" fillId="0" borderId="0" xfId="0" applyFont="1" applyAlignment="1">
      <alignment/>
    </xf>
    <xf numFmtId="0" fontId="27" fillId="0" borderId="12" xfId="0" applyFont="1" applyBorder="1" applyAlignment="1">
      <alignment horizontal="left" vertical="center" wrapText="1"/>
    </xf>
    <xf numFmtId="0" fontId="17" fillId="0" borderId="0" xfId="0" applyFont="1" applyAlignment="1">
      <alignment horizontal="center" vertical="center" wrapText="1"/>
    </xf>
    <xf numFmtId="0" fontId="27" fillId="0" borderId="0" xfId="0" applyFont="1" applyBorder="1" applyAlignment="1">
      <alignment vertical="center" wrapText="1"/>
    </xf>
    <xf numFmtId="0" fontId="36" fillId="0" borderId="0" xfId="0" applyFont="1" applyAlignment="1">
      <alignment wrapText="1"/>
    </xf>
    <xf numFmtId="0" fontId="11" fillId="0" borderId="19" xfId="0" applyFont="1" applyBorder="1" applyAlignment="1">
      <alignment horizontal="center" vertical="center" wrapText="1"/>
    </xf>
    <xf numFmtId="0" fontId="19" fillId="0" borderId="17" xfId="0" applyFont="1" applyFill="1" applyBorder="1" applyAlignment="1" applyProtection="1">
      <alignment horizontal="left" vertical="center" wrapText="1"/>
      <protection locked="0"/>
    </xf>
    <xf numFmtId="0" fontId="15" fillId="0" borderId="0" xfId="0" applyFont="1" applyAlignment="1">
      <alignment/>
    </xf>
    <xf numFmtId="0" fontId="15" fillId="0" borderId="16" xfId="0" applyFont="1" applyBorder="1" applyAlignment="1">
      <alignment/>
    </xf>
    <xf numFmtId="0" fontId="19" fillId="0" borderId="17" xfId="0" applyFont="1" applyFill="1" applyBorder="1" applyAlignment="1" applyProtection="1">
      <alignment horizontal="left" vertical="center" wrapText="1" shrinkToFit="1"/>
      <protection locked="0"/>
    </xf>
    <xf numFmtId="0" fontId="19" fillId="0" borderId="0" xfId="0" applyFont="1" applyFill="1" applyBorder="1" applyAlignment="1" applyProtection="1">
      <alignment horizontal="left" vertical="center" wrapText="1" shrinkToFit="1"/>
      <protection locked="0"/>
    </xf>
    <xf numFmtId="0" fontId="15" fillId="0" borderId="12" xfId="0" applyFont="1" applyBorder="1" applyAlignment="1">
      <alignment horizontal="center" vertical="center" wrapText="1"/>
    </xf>
    <xf numFmtId="0" fontId="15" fillId="0" borderId="22" xfId="0" applyFont="1" applyBorder="1" applyAlignment="1">
      <alignment horizontal="center" vertical="center" wrapText="1"/>
    </xf>
    <xf numFmtId="0" fontId="11" fillId="0" borderId="12" xfId="0" applyFont="1" applyBorder="1" applyAlignment="1">
      <alignment horizontal="left" vertical="center" wrapText="1"/>
    </xf>
    <xf numFmtId="0" fontId="15" fillId="0" borderId="12" xfId="0" applyFont="1" applyBorder="1" applyAlignment="1">
      <alignment/>
    </xf>
    <xf numFmtId="0" fontId="15" fillId="0" borderId="22" xfId="0" applyFont="1" applyBorder="1" applyAlignment="1">
      <alignment/>
    </xf>
    <xf numFmtId="0" fontId="15" fillId="0" borderId="13" xfId="0" applyFont="1" applyBorder="1" applyAlignment="1">
      <alignment wrapText="1"/>
    </xf>
    <xf numFmtId="0" fontId="15" fillId="0" borderId="14" xfId="0" applyFont="1" applyBorder="1" applyAlignment="1">
      <alignment wrapText="1"/>
    </xf>
    <xf numFmtId="0" fontId="15" fillId="0" borderId="15" xfId="0" applyFont="1" applyBorder="1" applyAlignment="1">
      <alignment wrapText="1"/>
    </xf>
    <xf numFmtId="0" fontId="11" fillId="0" borderId="0"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7" fontId="20" fillId="0" borderId="0" xfId="0" applyNumberFormat="1" applyFont="1" applyBorder="1" applyAlignment="1">
      <alignment horizontal="center" vertical="center" wrapText="1"/>
    </xf>
    <xf numFmtId="7" fontId="20" fillId="0" borderId="16" xfId="0" applyNumberFormat="1" applyFont="1" applyBorder="1" applyAlignment="1">
      <alignment horizontal="center" vertical="center" wrapText="1"/>
    </xf>
    <xf numFmtId="0" fontId="15" fillId="0" borderId="12" xfId="0" applyFont="1" applyBorder="1" applyAlignment="1">
      <alignment wrapText="1"/>
    </xf>
    <xf numFmtId="0" fontId="18" fillId="0" borderId="17" xfId="0" applyFont="1" applyBorder="1" applyAlignment="1">
      <alignment horizontal="center" wrapText="1"/>
    </xf>
    <xf numFmtId="0" fontId="15" fillId="0" borderId="0" xfId="0" applyFont="1" applyAlignment="1">
      <alignment horizontal="center" wrapText="1"/>
    </xf>
    <xf numFmtId="0" fontId="11" fillId="0" borderId="18" xfId="0" applyFont="1" applyBorder="1" applyAlignment="1">
      <alignment horizontal="left" vertical="center" wrapText="1"/>
    </xf>
    <xf numFmtId="0" fontId="11" fillId="0" borderId="22" xfId="0" applyFont="1" applyBorder="1" applyAlignment="1">
      <alignment horizontal="left" vertical="center" wrapText="1"/>
    </xf>
    <xf numFmtId="0" fontId="11" fillId="0" borderId="13" xfId="0" applyFont="1" applyBorder="1" applyAlignment="1">
      <alignment horizontal="center" wrapText="1"/>
    </xf>
    <xf numFmtId="0" fontId="11" fillId="0" borderId="14" xfId="0" applyFont="1" applyBorder="1" applyAlignment="1">
      <alignment horizontal="center" wrapText="1"/>
    </xf>
    <xf numFmtId="0" fontId="15" fillId="0" borderId="14" xfId="0" applyFont="1" applyBorder="1" applyAlignment="1">
      <alignment horizontal="center" wrapText="1"/>
    </xf>
    <xf numFmtId="0" fontId="11" fillId="0" borderId="14" xfId="0" applyFont="1" applyBorder="1" applyAlignment="1">
      <alignment horizontal="center" vertical="center" wrapText="1"/>
    </xf>
    <xf numFmtId="0" fontId="15" fillId="0" borderId="0" xfId="0" applyFont="1" applyAlignment="1">
      <alignment wrapText="1"/>
    </xf>
    <xf numFmtId="0" fontId="19" fillId="0" borderId="21" xfId="0" applyFont="1" applyBorder="1" applyAlignment="1">
      <alignment horizontal="center" vertical="center"/>
    </xf>
    <xf numFmtId="0" fontId="19" fillId="0" borderId="19" xfId="0" applyFont="1" applyBorder="1" applyAlignment="1">
      <alignment horizontal="center" vertical="center"/>
    </xf>
    <xf numFmtId="0" fontId="11" fillId="0" borderId="21"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28" fillId="0" borderId="24" xfId="0" applyFont="1" applyBorder="1" applyAlignment="1">
      <alignment horizontal="center" vertical="center" wrapText="1"/>
    </xf>
    <xf numFmtId="0" fontId="15" fillId="0" borderId="0" xfId="0" applyFont="1" applyAlignment="1">
      <alignment/>
    </xf>
    <xf numFmtId="0" fontId="11" fillId="0" borderId="0" xfId="0" applyFont="1" applyAlignment="1">
      <alignment horizontal="center" vertical="center" wrapText="1"/>
    </xf>
    <xf numFmtId="0" fontId="15" fillId="0" borderId="14" xfId="0" applyFont="1" applyBorder="1" applyAlignment="1">
      <alignment/>
    </xf>
    <xf numFmtId="0" fontId="15" fillId="0" borderId="15" xfId="0" applyFont="1" applyBorder="1" applyAlignment="1">
      <alignment/>
    </xf>
    <xf numFmtId="0" fontId="11" fillId="0" borderId="0" xfId="0" applyFont="1" applyBorder="1" applyAlignment="1">
      <alignment vertical="center" wrapText="1"/>
    </xf>
    <xf numFmtId="0" fontId="15" fillId="0" borderId="19" xfId="0" applyFont="1" applyBorder="1" applyAlignment="1">
      <alignment/>
    </xf>
    <xf numFmtId="0" fontId="15" fillId="0" borderId="20" xfId="0" applyFont="1" applyBorder="1" applyAlignment="1">
      <alignment/>
    </xf>
    <xf numFmtId="0" fontId="16" fillId="0" borderId="0" xfId="0" applyFont="1" applyBorder="1" applyAlignment="1">
      <alignment vertical="center" wrapText="1"/>
    </xf>
    <xf numFmtId="0" fontId="74" fillId="0" borderId="13" xfId="52" applyBorder="1" applyAlignment="1" applyProtection="1">
      <alignment horizontal="left" vertical="center" wrapText="1"/>
      <protection/>
    </xf>
    <xf numFmtId="0" fontId="74" fillId="0" borderId="14" xfId="52" applyBorder="1" applyAlignment="1" applyProtection="1">
      <alignment horizontal="left" vertical="center" wrapText="1"/>
      <protection/>
    </xf>
    <xf numFmtId="0" fontId="74" fillId="0" borderId="15" xfId="52" applyBorder="1" applyAlignment="1" applyProtection="1">
      <alignment horizontal="left" vertical="center" wrapText="1"/>
      <protection/>
    </xf>
    <xf numFmtId="0" fontId="0" fillId="0" borderId="0" xfId="0" applyBorder="1" applyAlignment="1">
      <alignment horizontal="left" vertical="center" wrapText="1"/>
    </xf>
    <xf numFmtId="0" fontId="11" fillId="0" borderId="18" xfId="0" applyFont="1" applyBorder="1" applyAlignment="1">
      <alignment horizontal="left" vertical="center" wrapText="1"/>
    </xf>
    <xf numFmtId="0" fontId="0" fillId="0" borderId="12" xfId="0" applyBorder="1" applyAlignment="1">
      <alignment horizontal="left" vertical="center" wrapText="1"/>
    </xf>
    <xf numFmtId="0" fontId="11" fillId="0" borderId="17" xfId="0" applyFont="1" applyBorder="1" applyAlignment="1">
      <alignment horizontal="left" vertical="center" wrapText="1"/>
    </xf>
    <xf numFmtId="0" fontId="89" fillId="0" borderId="13" xfId="0" applyFont="1" applyBorder="1" applyAlignment="1">
      <alignment horizontal="left" vertical="center" wrapText="1"/>
    </xf>
    <xf numFmtId="0" fontId="89" fillId="0" borderId="14" xfId="0" applyFont="1" applyBorder="1" applyAlignment="1">
      <alignment horizontal="left" vertical="center" wrapText="1"/>
    </xf>
    <xf numFmtId="0" fontId="90" fillId="0" borderId="14" xfId="0" applyFont="1" applyBorder="1" applyAlignment="1">
      <alignment wrapText="1"/>
    </xf>
    <xf numFmtId="0" fontId="90" fillId="0" borderId="15" xfId="0" applyFont="1" applyBorder="1" applyAlignment="1">
      <alignment wrapText="1"/>
    </xf>
    <xf numFmtId="0" fontId="89" fillId="0" borderId="18" xfId="0" applyFont="1" applyBorder="1" applyAlignment="1">
      <alignment horizontal="left" vertical="center" wrapText="1"/>
    </xf>
    <xf numFmtId="0" fontId="89" fillId="0" borderId="12" xfId="0" applyFont="1" applyBorder="1" applyAlignment="1">
      <alignment horizontal="left" vertical="center" wrapText="1"/>
    </xf>
    <xf numFmtId="0" fontId="90" fillId="0" borderId="12" xfId="0" applyFont="1" applyBorder="1" applyAlignment="1">
      <alignment wrapText="1"/>
    </xf>
    <xf numFmtId="0" fontId="90" fillId="0" borderId="22" xfId="0" applyFont="1" applyBorder="1" applyAlignment="1">
      <alignment wrapText="1"/>
    </xf>
    <xf numFmtId="0" fontId="19" fillId="0" borderId="0" xfId="0" applyFont="1" applyFill="1" applyBorder="1" applyAlignment="1" applyProtection="1">
      <alignment horizontal="left" vertical="center" wrapText="1"/>
      <protection locked="0"/>
    </xf>
    <xf numFmtId="0" fontId="15" fillId="0" borderId="0" xfId="0" applyFont="1" applyBorder="1" applyAlignment="1">
      <alignment/>
    </xf>
    <xf numFmtId="1" fontId="11" fillId="0" borderId="18" xfId="0" applyNumberFormat="1" applyFont="1" applyBorder="1" applyAlignment="1">
      <alignment horizontal="left" vertical="center" wrapText="1"/>
    </xf>
    <xf numFmtId="0" fontId="15" fillId="0" borderId="22" xfId="0" applyFont="1" applyBorder="1" applyAlignment="1">
      <alignment horizontal="left" vertical="center" wrapText="1"/>
    </xf>
    <xf numFmtId="0" fontId="28" fillId="0" borderId="0" xfId="0" applyFont="1" applyAlignment="1">
      <alignment horizontal="center" vertical="center" wrapText="1"/>
    </xf>
    <xf numFmtId="0" fontId="15" fillId="0" borderId="14" xfId="0" applyFont="1" applyBorder="1" applyAlignment="1">
      <alignment horizontal="left" vertical="center" wrapText="1"/>
    </xf>
    <xf numFmtId="0" fontId="15" fillId="0" borderId="0" xfId="0" applyFont="1" applyBorder="1" applyAlignment="1">
      <alignment horizontal="left" vertical="center" wrapText="1"/>
    </xf>
    <xf numFmtId="0" fontId="15" fillId="0" borderId="17" xfId="0" applyFont="1" applyBorder="1" applyAlignment="1">
      <alignment horizontal="left" vertical="center" wrapText="1"/>
    </xf>
    <xf numFmtId="0" fontId="15" fillId="0" borderId="18" xfId="0" applyFont="1" applyBorder="1" applyAlignment="1">
      <alignment wrapText="1"/>
    </xf>
    <xf numFmtId="0" fontId="18" fillId="0" borderId="0"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7" fontId="22" fillId="0" borderId="0" xfId="0" applyNumberFormat="1" applyFont="1" applyBorder="1" applyAlignment="1">
      <alignment horizontal="center" wrapText="1"/>
    </xf>
    <xf numFmtId="7" fontId="22" fillId="0" borderId="16" xfId="0" applyNumberFormat="1" applyFont="1" applyBorder="1" applyAlignment="1">
      <alignment horizontal="center" wrapText="1"/>
    </xf>
    <xf numFmtId="0" fontId="11" fillId="0" borderId="13" xfId="0" applyFont="1" applyBorder="1" applyAlignment="1">
      <alignment horizontal="center" vertical="center"/>
    </xf>
    <xf numFmtId="0" fontId="15" fillId="0" borderId="0" xfId="0" applyFont="1" applyBorder="1" applyAlignment="1">
      <alignment wrapText="1"/>
    </xf>
    <xf numFmtId="0" fontId="15" fillId="0" borderId="16" xfId="0" applyFont="1" applyBorder="1" applyAlignment="1">
      <alignment wrapText="1"/>
    </xf>
    <xf numFmtId="2" fontId="11" fillId="0" borderId="18" xfId="0" applyNumberFormat="1" applyFont="1" applyBorder="1" applyAlignment="1">
      <alignment horizontal="left" vertical="center" wrapText="1"/>
    </xf>
    <xf numFmtId="0" fontId="11" fillId="0" borderId="13" xfId="0" applyFont="1" applyBorder="1" applyAlignment="1">
      <alignment horizontal="center" vertical="center" wrapText="1"/>
    </xf>
    <xf numFmtId="0" fontId="0" fillId="0" borderId="14" xfId="0" applyBorder="1" applyAlignment="1">
      <alignment horizontal="center" vertical="center" wrapText="1"/>
    </xf>
    <xf numFmtId="0" fontId="32" fillId="0" borderId="0" xfId="0" applyFont="1" applyAlignment="1">
      <alignment horizontal="center" vertical="center" wrapText="1"/>
    </xf>
    <xf numFmtId="0" fontId="16" fillId="0" borderId="12" xfId="0" applyFont="1" applyBorder="1" applyAlignment="1">
      <alignment horizontal="left" vertical="center" wrapText="1"/>
    </xf>
    <xf numFmtId="0" fontId="18" fillId="0" borderId="12" xfId="0" applyFont="1" applyBorder="1" applyAlignment="1">
      <alignment horizontal="left" vertical="center" wrapText="1"/>
    </xf>
    <xf numFmtId="0" fontId="41" fillId="0" borderId="12" xfId="0" applyFont="1" applyBorder="1" applyAlignment="1">
      <alignment/>
    </xf>
    <xf numFmtId="0" fontId="41" fillId="0" borderId="22" xfId="0" applyFont="1" applyBorder="1" applyAlignment="1">
      <alignment/>
    </xf>
    <xf numFmtId="0" fontId="15" fillId="0" borderId="0" xfId="0" applyFont="1" applyAlignment="1">
      <alignment vertical="center" wrapText="1"/>
    </xf>
    <xf numFmtId="0" fontId="15" fillId="0" borderId="16" xfId="0" applyFont="1" applyBorder="1" applyAlignment="1">
      <alignment vertical="center" wrapText="1"/>
    </xf>
    <xf numFmtId="0" fontId="74" fillId="0" borderId="17" xfId="52" applyBorder="1" applyAlignment="1" applyProtection="1">
      <alignment horizontal="left" vertical="center" wrapText="1"/>
      <protection/>
    </xf>
    <xf numFmtId="0" fontId="74" fillId="0" borderId="0" xfId="52" applyBorder="1" applyAlignment="1" applyProtection="1">
      <alignment horizontal="left" vertical="center" wrapText="1"/>
      <protection/>
    </xf>
    <xf numFmtId="0" fontId="74" fillId="0" borderId="16" xfId="52" applyBorder="1" applyAlignment="1" applyProtection="1">
      <alignment horizontal="left" vertical="center" wrapText="1"/>
      <protection/>
    </xf>
    <xf numFmtId="0" fontId="18" fillId="0" borderId="19" xfId="0" applyFont="1" applyBorder="1" applyAlignment="1">
      <alignment horizontal="center" vertical="center" wrapText="1"/>
    </xf>
    <xf numFmtId="0" fontId="19" fillId="0" borderId="19" xfId="0" applyFont="1" applyBorder="1" applyAlignment="1">
      <alignment horizontal="center" vertical="center" wrapText="1"/>
    </xf>
    <xf numFmtId="7" fontId="20" fillId="0" borderId="0" xfId="0" applyNumberFormat="1" applyFont="1" applyBorder="1" applyAlignment="1">
      <alignment vertical="center" wrapText="1"/>
    </xf>
    <xf numFmtId="7" fontId="20" fillId="0" borderId="16" xfId="0" applyNumberFormat="1" applyFont="1" applyBorder="1" applyAlignment="1">
      <alignment vertical="center" wrapText="1"/>
    </xf>
    <xf numFmtId="0" fontId="11" fillId="0" borderId="0" xfId="0" applyFont="1" applyBorder="1" applyAlignment="1" applyProtection="1">
      <alignment vertical="center" wrapText="1"/>
      <protection locked="0"/>
    </xf>
    <xf numFmtId="0" fontId="11" fillId="0" borderId="16" xfId="0" applyFont="1" applyBorder="1" applyAlignment="1" applyProtection="1">
      <alignment vertical="center" wrapText="1"/>
      <protection locked="0"/>
    </xf>
    <xf numFmtId="0" fontId="16" fillId="0" borderId="14" xfId="0" applyFont="1" applyBorder="1" applyAlignment="1">
      <alignment horizontal="left" vertical="center" wrapText="1"/>
    </xf>
    <xf numFmtId="0" fontId="42" fillId="0" borderId="14" xfId="0" applyFont="1" applyBorder="1" applyAlignment="1">
      <alignment horizontal="left" vertical="center" wrapText="1"/>
    </xf>
    <xf numFmtId="0" fontId="42" fillId="0" borderId="12" xfId="0" applyFont="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7</xdr:row>
      <xdr:rowOff>95250</xdr:rowOff>
    </xdr:from>
    <xdr:to>
      <xdr:col>4</xdr:col>
      <xdr:colOff>428625</xdr:colOff>
      <xdr:row>15</xdr:row>
      <xdr:rowOff>228600</xdr:rowOff>
    </xdr:to>
    <xdr:sp>
      <xdr:nvSpPr>
        <xdr:cNvPr id="1" name="Right Brace 1"/>
        <xdr:cNvSpPr>
          <a:spLocks/>
        </xdr:cNvSpPr>
      </xdr:nvSpPr>
      <xdr:spPr>
        <a:xfrm>
          <a:off x="2619375" y="2867025"/>
          <a:ext cx="247650" cy="20383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7</xdr:row>
      <xdr:rowOff>85725</xdr:rowOff>
    </xdr:from>
    <xdr:to>
      <xdr:col>6</xdr:col>
      <xdr:colOff>704850</xdr:colOff>
      <xdr:row>15</xdr:row>
      <xdr:rowOff>219075</xdr:rowOff>
    </xdr:to>
    <xdr:sp>
      <xdr:nvSpPr>
        <xdr:cNvPr id="2" name="Right Brace 2"/>
        <xdr:cNvSpPr>
          <a:spLocks/>
        </xdr:cNvSpPr>
      </xdr:nvSpPr>
      <xdr:spPr>
        <a:xfrm>
          <a:off x="4162425" y="2857500"/>
          <a:ext cx="247650" cy="20383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514350</xdr:colOff>
      <xdr:row>3</xdr:row>
      <xdr:rowOff>57150</xdr:rowOff>
    </xdr:from>
    <xdr:ext cx="1800225" cy="247650"/>
    <xdr:sp>
      <xdr:nvSpPr>
        <xdr:cNvPr id="3" name="TextBox 3"/>
        <xdr:cNvSpPr txBox="1">
          <a:spLocks noChangeArrowheads="1"/>
        </xdr:cNvSpPr>
      </xdr:nvSpPr>
      <xdr:spPr>
        <a:xfrm>
          <a:off x="2952750" y="1381125"/>
          <a:ext cx="1800225" cy="2476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rPr>
            <a:t>Name of the Menu Item</a:t>
          </a:r>
        </a:p>
      </xdr:txBody>
    </xdr:sp>
    <xdr:clientData/>
  </xdr:oneCellAnchor>
  <xdr:oneCellAnchor>
    <xdr:from>
      <xdr:col>8</xdr:col>
      <xdr:colOff>476250</xdr:colOff>
      <xdr:row>3</xdr:row>
      <xdr:rowOff>371475</xdr:rowOff>
    </xdr:from>
    <xdr:ext cx="1800225" cy="514350"/>
    <xdr:sp>
      <xdr:nvSpPr>
        <xdr:cNvPr id="4" name="TextBox 4"/>
        <xdr:cNvSpPr txBox="1">
          <a:spLocks noChangeArrowheads="1"/>
        </xdr:cNvSpPr>
      </xdr:nvSpPr>
      <xdr:spPr>
        <a:xfrm>
          <a:off x="5238750" y="1695450"/>
          <a:ext cx="1800225" cy="5143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How</a:t>
          </a:r>
          <a:r>
            <a:rPr lang="en-US" cap="none" sz="1100" b="0" i="0" u="none" baseline="0">
              <a:solidFill>
                <a:srgbClr val="FF0000"/>
              </a:solidFill>
              <a:latin typeface="Calibri"/>
              <a:ea typeface="Calibri"/>
              <a:cs typeface="Calibri"/>
            </a:rPr>
            <a:t> many guests you need to serve. </a:t>
          </a:r>
        </a:p>
      </xdr:txBody>
    </xdr:sp>
    <xdr:clientData/>
  </xdr:oneCellAnchor>
  <xdr:twoCellAnchor>
    <xdr:from>
      <xdr:col>4</xdr:col>
      <xdr:colOff>95250</xdr:colOff>
      <xdr:row>3</xdr:row>
      <xdr:rowOff>57150</xdr:rowOff>
    </xdr:from>
    <xdr:to>
      <xdr:col>4</xdr:col>
      <xdr:colOff>542925</xdr:colOff>
      <xdr:row>3</xdr:row>
      <xdr:rowOff>180975</xdr:rowOff>
    </xdr:to>
    <xdr:sp>
      <xdr:nvSpPr>
        <xdr:cNvPr id="5" name="Straight Arrow Connector 5"/>
        <xdr:cNvSpPr>
          <a:spLocks/>
        </xdr:cNvSpPr>
      </xdr:nvSpPr>
      <xdr:spPr>
        <a:xfrm flipH="1">
          <a:off x="2533650" y="1381125"/>
          <a:ext cx="447675" cy="1238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504825</xdr:colOff>
      <xdr:row>3</xdr:row>
      <xdr:rowOff>57150</xdr:rowOff>
    </xdr:from>
    <xdr:to>
      <xdr:col>9</xdr:col>
      <xdr:colOff>276225</xdr:colOff>
      <xdr:row>3</xdr:row>
      <xdr:rowOff>352425</xdr:rowOff>
    </xdr:to>
    <xdr:sp>
      <xdr:nvSpPr>
        <xdr:cNvPr id="6" name="Straight Arrow Connector 6"/>
        <xdr:cNvSpPr>
          <a:spLocks/>
        </xdr:cNvSpPr>
      </xdr:nvSpPr>
      <xdr:spPr>
        <a:xfrm flipV="1">
          <a:off x="5267325" y="1381125"/>
          <a:ext cx="342900"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12</xdr:col>
      <xdr:colOff>95250</xdr:colOff>
      <xdr:row>3</xdr:row>
      <xdr:rowOff>38100</xdr:rowOff>
    </xdr:from>
    <xdr:ext cx="1514475" cy="209550"/>
    <xdr:sp>
      <xdr:nvSpPr>
        <xdr:cNvPr id="7" name="TextBox 7"/>
        <xdr:cNvSpPr txBox="1">
          <a:spLocks noChangeArrowheads="1"/>
        </xdr:cNvSpPr>
      </xdr:nvSpPr>
      <xdr:spPr>
        <a:xfrm>
          <a:off x="7572375" y="1362075"/>
          <a:ext cx="1514475" cy="2095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Serving Size</a:t>
          </a:r>
          <a:r>
            <a:rPr lang="en-US" cap="none" sz="1100" b="0" i="0" u="none" baseline="0">
              <a:solidFill>
                <a:srgbClr val="FF0000"/>
              </a:solidFill>
              <a:latin typeface="Calibri"/>
              <a:ea typeface="Calibri"/>
              <a:cs typeface="Calibri"/>
            </a:rPr>
            <a:t> per guest. </a:t>
          </a:r>
        </a:p>
      </xdr:txBody>
    </xdr:sp>
    <xdr:clientData/>
  </xdr:oneCellAnchor>
  <xdr:twoCellAnchor>
    <xdr:from>
      <xdr:col>11</xdr:col>
      <xdr:colOff>542925</xdr:colOff>
      <xdr:row>3</xdr:row>
      <xdr:rowOff>9525</xdr:rowOff>
    </xdr:from>
    <xdr:to>
      <xdr:col>12</xdr:col>
      <xdr:colOff>133350</xdr:colOff>
      <xdr:row>3</xdr:row>
      <xdr:rowOff>209550</xdr:rowOff>
    </xdr:to>
    <xdr:sp>
      <xdr:nvSpPr>
        <xdr:cNvPr id="8" name="Straight Arrow Connector 8"/>
        <xdr:cNvSpPr>
          <a:spLocks/>
        </xdr:cNvSpPr>
      </xdr:nvSpPr>
      <xdr:spPr>
        <a:xfrm flipH="1">
          <a:off x="7105650" y="1333500"/>
          <a:ext cx="504825" cy="200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209550</xdr:colOff>
      <xdr:row>17</xdr:row>
      <xdr:rowOff>104775</xdr:rowOff>
    </xdr:from>
    <xdr:ext cx="1247775" cy="257175"/>
    <xdr:sp>
      <xdr:nvSpPr>
        <xdr:cNvPr id="9" name="TextBox 9"/>
        <xdr:cNvSpPr txBox="1">
          <a:spLocks noChangeArrowheads="1"/>
        </xdr:cNvSpPr>
      </xdr:nvSpPr>
      <xdr:spPr>
        <a:xfrm>
          <a:off x="771525" y="5257800"/>
          <a:ext cx="1247775" cy="2571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rPr>
            <a:t>List of Ingredients</a:t>
          </a:r>
        </a:p>
      </xdr:txBody>
    </xdr:sp>
    <xdr:clientData/>
  </xdr:oneCellAnchor>
  <xdr:oneCellAnchor>
    <xdr:from>
      <xdr:col>4</xdr:col>
      <xdr:colOff>409575</xdr:colOff>
      <xdr:row>16</xdr:row>
      <xdr:rowOff>228600</xdr:rowOff>
    </xdr:from>
    <xdr:ext cx="1800225" cy="933450"/>
    <xdr:sp>
      <xdr:nvSpPr>
        <xdr:cNvPr id="10" name="TextBox 10"/>
        <xdr:cNvSpPr txBox="1">
          <a:spLocks noChangeArrowheads="1"/>
        </xdr:cNvSpPr>
      </xdr:nvSpPr>
      <xdr:spPr>
        <a:xfrm>
          <a:off x="2847975" y="5143500"/>
          <a:ext cx="1800225" cy="9334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Required to Quantity  for each ingredient </a:t>
          </a:r>
          <a:r>
            <a:rPr lang="en-US" cap="none" sz="1100" b="0" i="0" u="none" baseline="0">
              <a:solidFill>
                <a:srgbClr val="FF0000"/>
              </a:solidFill>
              <a:latin typeface="Calibri"/>
              <a:ea typeface="Calibri"/>
              <a:cs typeface="Calibri"/>
            </a:rPr>
            <a:t> to serve the Yield Portion size indicated #1 .  </a:t>
          </a:r>
        </a:p>
      </xdr:txBody>
    </xdr:sp>
    <xdr:clientData/>
  </xdr:oneCellAnchor>
  <xdr:oneCellAnchor>
    <xdr:from>
      <xdr:col>12</xdr:col>
      <xdr:colOff>161925</xdr:colOff>
      <xdr:row>13</xdr:row>
      <xdr:rowOff>95250</xdr:rowOff>
    </xdr:from>
    <xdr:ext cx="1800225" cy="361950"/>
    <xdr:sp>
      <xdr:nvSpPr>
        <xdr:cNvPr id="11" name="TextBox 11"/>
        <xdr:cNvSpPr txBox="1">
          <a:spLocks noChangeArrowheads="1"/>
        </xdr:cNvSpPr>
      </xdr:nvSpPr>
      <xdr:spPr>
        <a:xfrm>
          <a:off x="7639050" y="4295775"/>
          <a:ext cx="1800225" cy="3619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rPr>
            <a:t>Preparation Instructions</a:t>
          </a:r>
        </a:p>
      </xdr:txBody>
    </xdr:sp>
    <xdr:clientData/>
  </xdr:oneCellAnchor>
  <xdr:twoCellAnchor>
    <xdr:from>
      <xdr:col>3</xdr:col>
      <xdr:colOff>200025</xdr:colOff>
      <xdr:row>11</xdr:row>
      <xdr:rowOff>200025</xdr:rowOff>
    </xdr:from>
    <xdr:to>
      <xdr:col>4</xdr:col>
      <xdr:colOff>323850</xdr:colOff>
      <xdr:row>17</xdr:row>
      <xdr:rowOff>95250</xdr:rowOff>
    </xdr:to>
    <xdr:sp>
      <xdr:nvSpPr>
        <xdr:cNvPr id="12" name="Straight Arrow Connector 12"/>
        <xdr:cNvSpPr>
          <a:spLocks/>
        </xdr:cNvSpPr>
      </xdr:nvSpPr>
      <xdr:spPr>
        <a:xfrm flipV="1">
          <a:off x="2028825" y="3924300"/>
          <a:ext cx="733425" cy="1323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342900</xdr:colOff>
      <xdr:row>12</xdr:row>
      <xdr:rowOff>0</xdr:rowOff>
    </xdr:from>
    <xdr:to>
      <xdr:col>6</xdr:col>
      <xdr:colOff>533400</xdr:colOff>
      <xdr:row>16</xdr:row>
      <xdr:rowOff>200025</xdr:rowOff>
    </xdr:to>
    <xdr:sp>
      <xdr:nvSpPr>
        <xdr:cNvPr id="13" name="Straight Arrow Connector 13"/>
        <xdr:cNvSpPr>
          <a:spLocks/>
        </xdr:cNvSpPr>
      </xdr:nvSpPr>
      <xdr:spPr>
        <a:xfrm flipV="1">
          <a:off x="3438525" y="3962400"/>
          <a:ext cx="800100" cy="1152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16</xdr:col>
      <xdr:colOff>200025</xdr:colOff>
      <xdr:row>3</xdr:row>
      <xdr:rowOff>381000</xdr:rowOff>
    </xdr:from>
    <xdr:ext cx="3905250" cy="552450"/>
    <xdr:sp>
      <xdr:nvSpPr>
        <xdr:cNvPr id="14" name="TextBox 15"/>
        <xdr:cNvSpPr txBox="1">
          <a:spLocks noChangeArrowheads="1"/>
        </xdr:cNvSpPr>
      </xdr:nvSpPr>
      <xdr:spPr>
        <a:xfrm>
          <a:off x="10591800" y="1704975"/>
          <a:ext cx="3905250" cy="552450"/>
        </a:xfrm>
        <a:prstGeom prst="rect">
          <a:avLst/>
        </a:prstGeom>
        <a:solidFill>
          <a:srgbClr val="FFFFFF"/>
        </a:solidFill>
        <a:ln w="25400" cmpd="sng">
          <a:solidFill>
            <a:srgbClr val="9BBB59"/>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"Recipe Quantity" </a:t>
          </a:r>
          <a:r>
            <a:rPr lang="en-US" cap="none" sz="1100" b="0" i="0" u="none" baseline="0">
              <a:solidFill>
                <a:srgbClr val="FF0000"/>
              </a:solidFill>
              <a:latin typeface="Calibri"/>
              <a:ea typeface="Calibri"/>
              <a:cs typeface="Calibri"/>
            </a:rPr>
            <a:t> will </a:t>
          </a:r>
          <a:r>
            <a:rPr lang="en-US" cap="none" sz="1100" b="0" i="0" u="none" baseline="0">
              <a:solidFill>
                <a:srgbClr val="FF0000"/>
              </a:solidFill>
              <a:latin typeface="Calibri"/>
              <a:ea typeface="Calibri"/>
              <a:cs typeface="Calibri"/>
            </a:rPr>
            <a:t>be calculated proper amount for each item </a:t>
          </a:r>
          <a:r>
            <a:rPr lang="en-US" cap="none" sz="1100" b="0" i="0" u="none" baseline="0">
              <a:solidFill>
                <a:srgbClr val="FF0000"/>
              </a:solidFill>
              <a:latin typeface="Calibri"/>
              <a:ea typeface="Calibri"/>
              <a:cs typeface="Calibri"/>
            </a:rPr>
            <a:t> based on the Yield Portion Size or serving size. </a:t>
          </a:r>
        </a:p>
      </xdr:txBody>
    </xdr:sp>
    <xdr:clientData/>
  </xdr:oneCellAnchor>
  <xdr:twoCellAnchor>
    <xdr:from>
      <xdr:col>20</xdr:col>
      <xdr:colOff>390525</xdr:colOff>
      <xdr:row>6</xdr:row>
      <xdr:rowOff>66675</xdr:rowOff>
    </xdr:from>
    <xdr:to>
      <xdr:col>21</xdr:col>
      <xdr:colOff>142875</xdr:colOff>
      <xdr:row>6</xdr:row>
      <xdr:rowOff>295275</xdr:rowOff>
    </xdr:to>
    <xdr:sp>
      <xdr:nvSpPr>
        <xdr:cNvPr id="15" name="Straight Arrow Connector 16"/>
        <xdr:cNvSpPr>
          <a:spLocks/>
        </xdr:cNvSpPr>
      </xdr:nvSpPr>
      <xdr:spPr>
        <a:xfrm>
          <a:off x="13325475" y="2200275"/>
          <a:ext cx="257175" cy="228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495300</xdr:colOff>
      <xdr:row>3</xdr:row>
      <xdr:rowOff>304800</xdr:rowOff>
    </xdr:from>
    <xdr:to>
      <xdr:col>25</xdr:col>
      <xdr:colOff>209550</xdr:colOff>
      <xdr:row>6</xdr:row>
      <xdr:rowOff>266700</xdr:rowOff>
    </xdr:to>
    <xdr:sp>
      <xdr:nvSpPr>
        <xdr:cNvPr id="16" name="Straight Arrow Connector 17"/>
        <xdr:cNvSpPr>
          <a:spLocks/>
        </xdr:cNvSpPr>
      </xdr:nvSpPr>
      <xdr:spPr>
        <a:xfrm flipH="1">
          <a:off x="13935075" y="1628775"/>
          <a:ext cx="2333625" cy="771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12</xdr:col>
      <xdr:colOff>38100</xdr:colOff>
      <xdr:row>0</xdr:row>
      <xdr:rowOff>409575</xdr:rowOff>
    </xdr:from>
    <xdr:ext cx="2552700" cy="866775"/>
    <xdr:sp>
      <xdr:nvSpPr>
        <xdr:cNvPr id="17" name="TextBox 18"/>
        <xdr:cNvSpPr txBox="1">
          <a:spLocks noChangeArrowheads="1"/>
        </xdr:cNvSpPr>
      </xdr:nvSpPr>
      <xdr:spPr>
        <a:xfrm>
          <a:off x="7515225" y="409575"/>
          <a:ext cx="2552700" cy="8667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rPr>
            <a:t>If you change the Yield Portion Size at Recipe part,  the yield portion size at Cost Calculation part will be changed automatically.   </a:t>
          </a:r>
        </a:p>
      </xdr:txBody>
    </xdr:sp>
    <xdr:clientData/>
  </xdr:oneCellAnchor>
  <xdr:twoCellAnchor>
    <xdr:from>
      <xdr:col>9</xdr:col>
      <xdr:colOff>523875</xdr:colOff>
      <xdr:row>1</xdr:row>
      <xdr:rowOff>95250</xdr:rowOff>
    </xdr:from>
    <xdr:to>
      <xdr:col>12</xdr:col>
      <xdr:colOff>38100</xdr:colOff>
      <xdr:row>2</xdr:row>
      <xdr:rowOff>219075</xdr:rowOff>
    </xdr:to>
    <xdr:sp>
      <xdr:nvSpPr>
        <xdr:cNvPr id="18" name="Straight Arrow Connector 19"/>
        <xdr:cNvSpPr>
          <a:spLocks/>
        </xdr:cNvSpPr>
      </xdr:nvSpPr>
      <xdr:spPr>
        <a:xfrm flipH="1">
          <a:off x="5857875" y="847725"/>
          <a:ext cx="1657350" cy="447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342900</xdr:colOff>
      <xdr:row>1</xdr:row>
      <xdr:rowOff>28575</xdr:rowOff>
    </xdr:from>
    <xdr:to>
      <xdr:col>25</xdr:col>
      <xdr:colOff>209550</xdr:colOff>
      <xdr:row>3</xdr:row>
      <xdr:rowOff>228600</xdr:rowOff>
    </xdr:to>
    <xdr:sp>
      <xdr:nvSpPr>
        <xdr:cNvPr id="19" name="Straight Arrow Connector 20"/>
        <xdr:cNvSpPr>
          <a:spLocks/>
        </xdr:cNvSpPr>
      </xdr:nvSpPr>
      <xdr:spPr>
        <a:xfrm>
          <a:off x="10125075" y="781050"/>
          <a:ext cx="6143625" cy="771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20</xdr:col>
      <xdr:colOff>104775</xdr:colOff>
      <xdr:row>18</xdr:row>
      <xdr:rowOff>19050</xdr:rowOff>
    </xdr:from>
    <xdr:ext cx="3924300" cy="923925"/>
    <xdr:sp>
      <xdr:nvSpPr>
        <xdr:cNvPr id="20" name="TextBox 21"/>
        <xdr:cNvSpPr txBox="1">
          <a:spLocks noChangeArrowheads="1"/>
        </xdr:cNvSpPr>
      </xdr:nvSpPr>
      <xdr:spPr>
        <a:xfrm>
          <a:off x="13039725" y="5410200"/>
          <a:ext cx="3924300" cy="9239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If your </a:t>
          </a:r>
          <a:r>
            <a:rPr lang="en-US" cap="none" sz="1100" b="0" i="0" u="none" baseline="0">
              <a:solidFill>
                <a:srgbClr val="00CCFF"/>
              </a:solidFill>
              <a:latin typeface="Calibri"/>
              <a:ea typeface="Calibri"/>
              <a:cs typeface="Calibri"/>
            </a:rPr>
            <a:t>purchased weight </a:t>
          </a:r>
          <a:r>
            <a:rPr lang="en-US" cap="none" sz="1100" b="0" i="0" u="none" baseline="0">
              <a:solidFill>
                <a:srgbClr val="000000"/>
              </a:solidFill>
              <a:latin typeface="Calibri"/>
              <a:ea typeface="Calibri"/>
              <a:cs typeface="Calibri"/>
            </a:rPr>
            <a:t>is different than </a:t>
          </a:r>
          <a:r>
            <a:rPr lang="en-US" cap="none" sz="1100" b="0" i="0" u="none" baseline="0">
              <a:solidFill>
                <a:srgbClr val="FF0000"/>
              </a:solidFill>
              <a:latin typeface="Calibri"/>
              <a:ea typeface="Calibri"/>
              <a:cs typeface="Calibri"/>
            </a:rPr>
            <a:t>recipe</a:t>
          </a:r>
          <a:r>
            <a:rPr lang="en-US" cap="none" sz="1100" b="0" i="0" u="none" baseline="0">
              <a:solidFill>
                <a:srgbClr val="FF0000"/>
              </a:solidFill>
              <a:latin typeface="Calibri"/>
              <a:ea typeface="Calibri"/>
              <a:cs typeface="Calibri"/>
            </a:rPr>
            <a:t> quantity unit</a:t>
          </a:r>
          <a:r>
            <a:rPr lang="en-US" cap="none" sz="1100" b="0" i="0" u="none" baseline="0">
              <a:solidFill>
                <a:srgbClr val="000000"/>
              </a:solidFill>
              <a:latin typeface="Calibri"/>
              <a:ea typeface="Calibri"/>
              <a:cs typeface="Calibri"/>
            </a:rPr>
            <a:t>, you need to change the formula accordingly.  For example, your purchased weight is lb, but your recipe unit is oz.  Then you need to </a:t>
          </a:r>
          <a:r>
            <a:rPr lang="en-US" cap="none" sz="1100" b="0" i="0" u="sng" baseline="0">
              <a:solidFill>
                <a:srgbClr val="000000"/>
              </a:solidFill>
              <a:latin typeface="Calibri"/>
              <a:ea typeface="Calibri"/>
              <a:cs typeface="Calibri"/>
            </a:rPr>
            <a:t>change the formula from  pound to ounce.  (1 lb = 16oz). </a:t>
          </a:r>
        </a:p>
      </xdr:txBody>
    </xdr:sp>
    <xdr:clientData/>
  </xdr:oneCellAnchor>
  <xdr:twoCellAnchor>
    <xdr:from>
      <xdr:col>20</xdr:col>
      <xdr:colOff>295275</xdr:colOff>
      <xdr:row>15</xdr:row>
      <xdr:rowOff>209550</xdr:rowOff>
    </xdr:from>
    <xdr:to>
      <xdr:col>24</xdr:col>
      <xdr:colOff>295275</xdr:colOff>
      <xdr:row>18</xdr:row>
      <xdr:rowOff>114300</xdr:rowOff>
    </xdr:to>
    <xdr:sp>
      <xdr:nvSpPr>
        <xdr:cNvPr id="21" name="Straight Arrow Connector 22"/>
        <xdr:cNvSpPr>
          <a:spLocks/>
        </xdr:cNvSpPr>
      </xdr:nvSpPr>
      <xdr:spPr>
        <a:xfrm flipH="1" flipV="1">
          <a:off x="13230225" y="4886325"/>
          <a:ext cx="2438400" cy="6191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438150</xdr:colOff>
      <xdr:row>15</xdr:row>
      <xdr:rowOff>228600</xdr:rowOff>
    </xdr:from>
    <xdr:to>
      <xdr:col>23</xdr:col>
      <xdr:colOff>523875</xdr:colOff>
      <xdr:row>18</xdr:row>
      <xdr:rowOff>95250</xdr:rowOff>
    </xdr:to>
    <xdr:sp>
      <xdr:nvSpPr>
        <xdr:cNvPr id="22" name="Straight Arrow Connector 23"/>
        <xdr:cNvSpPr>
          <a:spLocks/>
        </xdr:cNvSpPr>
      </xdr:nvSpPr>
      <xdr:spPr>
        <a:xfrm flipV="1">
          <a:off x="13877925" y="4905375"/>
          <a:ext cx="1381125" cy="581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400050</xdr:colOff>
      <xdr:row>15</xdr:row>
      <xdr:rowOff>219075</xdr:rowOff>
    </xdr:from>
    <xdr:to>
      <xdr:col>25</xdr:col>
      <xdr:colOff>295275</xdr:colOff>
      <xdr:row>21</xdr:row>
      <xdr:rowOff>9525</xdr:rowOff>
    </xdr:to>
    <xdr:sp>
      <xdr:nvSpPr>
        <xdr:cNvPr id="23" name="Straight Arrow Connector 24"/>
        <xdr:cNvSpPr>
          <a:spLocks/>
        </xdr:cNvSpPr>
      </xdr:nvSpPr>
      <xdr:spPr>
        <a:xfrm flipV="1">
          <a:off x="15135225" y="4895850"/>
          <a:ext cx="1219200" cy="1219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26</xdr:col>
      <xdr:colOff>200025</xdr:colOff>
      <xdr:row>1</xdr:row>
      <xdr:rowOff>19050</xdr:rowOff>
    </xdr:from>
    <xdr:ext cx="1514475" cy="628650"/>
    <xdr:sp>
      <xdr:nvSpPr>
        <xdr:cNvPr id="24" name="TextBox 25"/>
        <xdr:cNvSpPr txBox="1">
          <a:spLocks noChangeArrowheads="1"/>
        </xdr:cNvSpPr>
      </xdr:nvSpPr>
      <xdr:spPr>
        <a:xfrm>
          <a:off x="16954500" y="771525"/>
          <a:ext cx="1514475" cy="6286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      Purchased Price  per</a:t>
          </a:r>
          <a:r>
            <a:rPr lang="en-US" cap="none" sz="1100" b="0" i="0" u="none" baseline="0">
              <a:solidFill>
                <a:srgbClr val="000000"/>
              </a:solidFill>
              <a:latin typeface="Calibri"/>
              <a:ea typeface="Calibri"/>
              <a:cs typeface="Calibri"/>
            </a:rPr>
            <a:t> unit :  what you pay for each unit</a:t>
          </a:r>
        </a:p>
      </xdr:txBody>
    </xdr:sp>
    <xdr:clientData/>
  </xdr:oneCellAnchor>
  <xdr:oneCellAnchor>
    <xdr:from>
      <xdr:col>1</xdr:col>
      <xdr:colOff>352425</xdr:colOff>
      <xdr:row>6</xdr:row>
      <xdr:rowOff>571500</xdr:rowOff>
    </xdr:from>
    <xdr:ext cx="3505200" cy="1114425"/>
    <xdr:sp>
      <xdr:nvSpPr>
        <xdr:cNvPr id="25" name="Rectangle 27"/>
        <xdr:cNvSpPr>
          <a:spLocks/>
        </xdr:cNvSpPr>
      </xdr:nvSpPr>
      <xdr:spPr>
        <a:xfrm rot="20126363">
          <a:off x="914400" y="2705100"/>
          <a:ext cx="3505200" cy="1114425"/>
        </a:xfrm>
        <a:prstGeom prst="rect">
          <a:avLst/>
        </a:prstGeom>
        <a:noFill/>
        <a:ln w="9525" cmpd="sng">
          <a:noFill/>
        </a:ln>
      </xdr:spPr>
      <xdr:txBody>
        <a:bodyPr vertOverflow="clip" wrap="square">
          <a:spAutoFit/>
        </a:bodyPr>
        <a:p>
          <a:pPr algn="ctr">
            <a:defRPr/>
          </a:pPr>
          <a:r>
            <a:rPr lang="en-US" cap="none" sz="6600" b="0" i="0" u="none" baseline="0">
              <a:solidFill>
                <a:srgbClr val="FFFFFF"/>
              </a:solidFill>
            </a:rPr>
            <a:t>EXAMPLE</a:t>
          </a:r>
        </a:p>
      </xdr:txBody>
    </xdr:sp>
    <xdr:clientData/>
  </xdr:oneCellAnchor>
  <xdr:twoCellAnchor>
    <xdr:from>
      <xdr:col>13</xdr:col>
      <xdr:colOff>885825</xdr:colOff>
      <xdr:row>7</xdr:row>
      <xdr:rowOff>152400</xdr:rowOff>
    </xdr:from>
    <xdr:to>
      <xdr:col>13</xdr:col>
      <xdr:colOff>1047750</xdr:colOff>
      <xdr:row>13</xdr:row>
      <xdr:rowOff>47625</xdr:rowOff>
    </xdr:to>
    <xdr:sp>
      <xdr:nvSpPr>
        <xdr:cNvPr id="26" name="Right Brace 28"/>
        <xdr:cNvSpPr>
          <a:spLocks/>
        </xdr:cNvSpPr>
      </xdr:nvSpPr>
      <xdr:spPr>
        <a:xfrm>
          <a:off x="9277350" y="2924175"/>
          <a:ext cx="161925" cy="13239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647700</xdr:colOff>
      <xdr:row>2</xdr:row>
      <xdr:rowOff>9525</xdr:rowOff>
    </xdr:from>
    <xdr:to>
      <xdr:col>26</xdr:col>
      <xdr:colOff>200025</xdr:colOff>
      <xdr:row>5</xdr:row>
      <xdr:rowOff>19050</xdr:rowOff>
    </xdr:to>
    <xdr:sp>
      <xdr:nvSpPr>
        <xdr:cNvPr id="27" name="Straight Arrow Connector 37"/>
        <xdr:cNvSpPr>
          <a:spLocks/>
        </xdr:cNvSpPr>
      </xdr:nvSpPr>
      <xdr:spPr>
        <a:xfrm flipV="1">
          <a:off x="16021050" y="1085850"/>
          <a:ext cx="933450" cy="962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29"/>
  <sheetViews>
    <sheetView zoomScalePageLayoutView="0" workbookViewId="0" topLeftCell="A1">
      <selection activeCell="T17" sqref="T17"/>
    </sheetView>
  </sheetViews>
  <sheetFormatPr defaultColWidth="9.140625" defaultRowHeight="12.75"/>
  <cols>
    <col min="3" max="3" width="9.140625" style="0" customWidth="1"/>
    <col min="4" max="4" width="6.140625" style="0" customWidth="1"/>
    <col min="5" max="5" width="8.57421875" style="0" customWidth="1"/>
    <col min="6" max="6" width="7.7109375" style="0" customWidth="1"/>
    <col min="7" max="7" width="8.8515625" style="0" customWidth="1"/>
    <col min="8" max="8" width="9.8515625" style="0" customWidth="1"/>
    <col min="9" max="9" width="12.28125" style="0" customWidth="1"/>
    <col min="10" max="10" width="8.140625" style="0" customWidth="1"/>
    <col min="11" max="11" width="8.57421875" style="0" customWidth="1"/>
    <col min="12" max="12" width="9.140625" style="0" customWidth="1"/>
    <col min="13" max="13" width="4.8515625" style="0" customWidth="1"/>
    <col min="14" max="14" width="9.28125" style="0" customWidth="1"/>
    <col min="15" max="15" width="9.140625" style="0" customWidth="1"/>
    <col min="16" max="16" width="7.8515625" style="0" customWidth="1"/>
    <col min="17" max="17" width="9.00390625" style="0" customWidth="1"/>
    <col min="18" max="18" width="8.7109375" style="0" customWidth="1"/>
    <col min="19" max="21" width="9.00390625" style="0" customWidth="1"/>
  </cols>
  <sheetData>
    <row r="1" spans="1:23" ht="12.75">
      <c r="A1" s="255" t="s">
        <v>0</v>
      </c>
      <c r="B1" s="256"/>
      <c r="C1" s="256"/>
      <c r="D1" s="256"/>
      <c r="E1" s="256"/>
      <c r="F1" s="256"/>
      <c r="G1" s="256"/>
      <c r="H1" s="256"/>
      <c r="I1" s="256"/>
      <c r="J1" s="256"/>
      <c r="K1" s="256"/>
      <c r="L1" s="256"/>
      <c r="M1" s="256"/>
      <c r="N1" s="256"/>
      <c r="O1" s="256"/>
      <c r="P1" s="2"/>
      <c r="Q1" s="2"/>
      <c r="R1" s="2"/>
      <c r="S1" s="2"/>
      <c r="T1" s="2"/>
      <c r="U1" s="2"/>
      <c r="V1" s="1"/>
      <c r="W1" s="1"/>
    </row>
    <row r="2" spans="1:23" ht="35.25" customHeight="1" thickBot="1">
      <c r="A2" s="265" t="s">
        <v>17</v>
      </c>
      <c r="B2" s="265"/>
      <c r="C2" s="266"/>
      <c r="D2" s="267"/>
      <c r="E2" s="267"/>
      <c r="F2" s="267"/>
      <c r="G2" s="49"/>
      <c r="H2" s="4" t="s">
        <v>27</v>
      </c>
      <c r="I2" s="25"/>
      <c r="J2" s="11"/>
      <c r="K2" s="11"/>
      <c r="L2" s="3" t="s">
        <v>25</v>
      </c>
      <c r="M2" s="3"/>
      <c r="N2" s="5"/>
      <c r="O2" s="257"/>
      <c r="P2" s="258"/>
      <c r="Q2" s="258"/>
      <c r="R2" s="258"/>
      <c r="S2" s="13"/>
      <c r="T2" s="13"/>
      <c r="U2" s="13"/>
      <c r="V2" s="3"/>
      <c r="W2" s="3"/>
    </row>
    <row r="3" spans="1:23" ht="9" customHeight="1" thickBot="1">
      <c r="A3" s="7"/>
      <c r="B3" s="7"/>
      <c r="C3" s="8"/>
      <c r="D3" s="8"/>
      <c r="E3" s="8"/>
      <c r="F3" s="8"/>
      <c r="G3" s="8"/>
      <c r="H3" s="2"/>
      <c r="I3" s="3"/>
      <c r="J3" s="3"/>
      <c r="K3" s="3"/>
      <c r="L3" s="3"/>
      <c r="M3" s="3"/>
      <c r="N3" s="5"/>
      <c r="O3" s="5"/>
      <c r="P3" s="3"/>
      <c r="Q3" s="5"/>
      <c r="R3" s="5"/>
      <c r="S3" s="5"/>
      <c r="T3" s="5"/>
      <c r="U3" s="5"/>
      <c r="V3" s="3"/>
      <c r="W3" s="3"/>
    </row>
    <row r="4" spans="1:21" ht="45.75" customHeight="1" thickBot="1">
      <c r="A4" s="293" t="s">
        <v>1</v>
      </c>
      <c r="B4" s="294"/>
      <c r="C4" s="294"/>
      <c r="D4" s="294"/>
      <c r="E4" s="46" t="s">
        <v>31</v>
      </c>
      <c r="F4" s="44" t="s">
        <v>2</v>
      </c>
      <c r="G4" s="46" t="s">
        <v>30</v>
      </c>
      <c r="H4" s="46" t="s">
        <v>33</v>
      </c>
      <c r="I4" s="46" t="s">
        <v>34</v>
      </c>
      <c r="J4" s="45" t="s">
        <v>13</v>
      </c>
      <c r="K4" s="45" t="s">
        <v>3</v>
      </c>
      <c r="L4" s="47" t="s">
        <v>18</v>
      </c>
      <c r="M4" s="48"/>
      <c r="N4" s="259" t="s">
        <v>32</v>
      </c>
      <c r="O4" s="260"/>
      <c r="P4" s="260"/>
      <c r="Q4" s="260"/>
      <c r="R4" s="261"/>
      <c r="S4" s="2"/>
      <c r="T4" s="2"/>
      <c r="U4" s="2"/>
    </row>
    <row r="5" spans="1:21" ht="18.75" customHeight="1">
      <c r="A5" s="268"/>
      <c r="B5" s="269"/>
      <c r="C5" s="269"/>
      <c r="D5" s="269"/>
      <c r="E5" s="62"/>
      <c r="F5" s="41"/>
      <c r="G5" s="51">
        <f>I2*E5</f>
        <v>0</v>
      </c>
      <c r="H5" s="42">
        <v>0</v>
      </c>
      <c r="I5" s="41"/>
      <c r="J5" s="43">
        <v>0</v>
      </c>
      <c r="K5" s="52" t="e">
        <f>H5/(I5*J5)</f>
        <v>#DIV/0!</v>
      </c>
      <c r="L5" s="61" t="e">
        <f>ROUND(G5*K5,5)</f>
        <v>#DIV/0!</v>
      </c>
      <c r="M5" s="22"/>
      <c r="N5" s="262"/>
      <c r="O5" s="263"/>
      <c r="P5" s="263"/>
      <c r="Q5" s="263"/>
      <c r="R5" s="264"/>
      <c r="S5" s="12"/>
      <c r="T5" s="12"/>
      <c r="U5" s="12"/>
    </row>
    <row r="6" spans="1:21" ht="18.75" customHeight="1">
      <c r="A6" s="268"/>
      <c r="B6" s="269"/>
      <c r="C6" s="269"/>
      <c r="D6" s="269"/>
      <c r="E6" s="62"/>
      <c r="F6" s="41"/>
      <c r="G6" s="51">
        <f>I2*E6</f>
        <v>0</v>
      </c>
      <c r="H6" s="42">
        <v>0</v>
      </c>
      <c r="I6" s="41"/>
      <c r="J6" s="43">
        <v>0</v>
      </c>
      <c r="K6" s="52" t="e">
        <f aca="true" t="shared" si="0" ref="K6:K22">H6/(I6*J6)</f>
        <v>#DIV/0!</v>
      </c>
      <c r="L6" s="61" t="e">
        <f aca="true" t="shared" si="1" ref="L6:L22">ROUND(G6*K6,5)</f>
        <v>#DIV/0!</v>
      </c>
      <c r="M6" s="22"/>
      <c r="N6" s="262"/>
      <c r="O6" s="263"/>
      <c r="P6" s="263"/>
      <c r="Q6" s="263"/>
      <c r="R6" s="264"/>
      <c r="S6" s="12"/>
      <c r="T6" s="12"/>
      <c r="U6" s="12"/>
    </row>
    <row r="7" spans="1:21" ht="18.75" customHeight="1">
      <c r="A7" s="268"/>
      <c r="B7" s="269"/>
      <c r="C7" s="269"/>
      <c r="D7" s="269"/>
      <c r="E7" s="62"/>
      <c r="F7" s="41"/>
      <c r="G7" s="51">
        <f>I2*E7</f>
        <v>0</v>
      </c>
      <c r="H7" s="42">
        <v>0</v>
      </c>
      <c r="I7" s="41"/>
      <c r="J7" s="43">
        <v>0</v>
      </c>
      <c r="K7" s="52" t="e">
        <f t="shared" si="0"/>
        <v>#DIV/0!</v>
      </c>
      <c r="L7" s="53" t="e">
        <f t="shared" si="1"/>
        <v>#DIV/0!</v>
      </c>
      <c r="M7" s="22"/>
      <c r="N7" s="262"/>
      <c r="O7" s="263"/>
      <c r="P7" s="263"/>
      <c r="Q7" s="263"/>
      <c r="R7" s="264"/>
      <c r="S7" s="12"/>
      <c r="T7" s="12"/>
      <c r="U7" s="12"/>
    </row>
    <row r="8" spans="1:21" ht="18.75" customHeight="1">
      <c r="A8" s="268"/>
      <c r="B8" s="269"/>
      <c r="C8" s="269"/>
      <c r="D8" s="269"/>
      <c r="E8" s="62"/>
      <c r="F8" s="41"/>
      <c r="G8" s="51">
        <f>I2*E8</f>
        <v>0</v>
      </c>
      <c r="H8" s="42">
        <v>0</v>
      </c>
      <c r="I8" s="41"/>
      <c r="J8" s="43"/>
      <c r="K8" s="52" t="e">
        <f t="shared" si="0"/>
        <v>#DIV/0!</v>
      </c>
      <c r="L8" s="53" t="e">
        <f t="shared" si="1"/>
        <v>#DIV/0!</v>
      </c>
      <c r="M8" s="22"/>
      <c r="N8" s="262"/>
      <c r="O8" s="263"/>
      <c r="P8" s="263"/>
      <c r="Q8" s="263"/>
      <c r="R8" s="264"/>
      <c r="S8" s="12"/>
      <c r="T8" s="12"/>
      <c r="U8" s="12"/>
    </row>
    <row r="9" spans="1:21" ht="18.75" customHeight="1">
      <c r="A9" s="268"/>
      <c r="B9" s="269"/>
      <c r="C9" s="269"/>
      <c r="D9" s="269"/>
      <c r="E9" s="62"/>
      <c r="F9" s="41"/>
      <c r="G9" s="51">
        <f>I2*E9</f>
        <v>0</v>
      </c>
      <c r="H9" s="42">
        <v>0</v>
      </c>
      <c r="I9" s="41"/>
      <c r="J9" s="43"/>
      <c r="K9" s="52" t="e">
        <f t="shared" si="0"/>
        <v>#DIV/0!</v>
      </c>
      <c r="L9" s="53" t="e">
        <f t="shared" si="1"/>
        <v>#DIV/0!</v>
      </c>
      <c r="M9" s="22"/>
      <c r="N9" s="262"/>
      <c r="O9" s="263"/>
      <c r="P9" s="263"/>
      <c r="Q9" s="263"/>
      <c r="R9" s="264"/>
      <c r="S9" s="12"/>
      <c r="T9" s="12"/>
      <c r="U9" s="12"/>
    </row>
    <row r="10" spans="1:21" ht="18.75" customHeight="1">
      <c r="A10" s="268"/>
      <c r="B10" s="269"/>
      <c r="C10" s="269"/>
      <c r="D10" s="269"/>
      <c r="E10" s="62"/>
      <c r="F10" s="41"/>
      <c r="G10" s="51">
        <f>I2*E10</f>
        <v>0</v>
      </c>
      <c r="H10" s="42"/>
      <c r="I10" s="41"/>
      <c r="J10" s="43"/>
      <c r="K10" s="52" t="e">
        <f t="shared" si="0"/>
        <v>#DIV/0!</v>
      </c>
      <c r="L10" s="61" t="e">
        <f t="shared" si="1"/>
        <v>#DIV/0!</v>
      </c>
      <c r="M10" s="22"/>
      <c r="N10" s="262"/>
      <c r="O10" s="263"/>
      <c r="P10" s="263"/>
      <c r="Q10" s="263"/>
      <c r="R10" s="264"/>
      <c r="S10" s="12"/>
      <c r="T10" s="12"/>
      <c r="U10" s="12"/>
    </row>
    <row r="11" spans="1:21" ht="18.75" customHeight="1">
      <c r="A11" s="268"/>
      <c r="B11" s="269"/>
      <c r="C11" s="269"/>
      <c r="D11" s="269"/>
      <c r="E11" s="62"/>
      <c r="F11" s="41"/>
      <c r="G11" s="51">
        <f>I2*E11</f>
        <v>0</v>
      </c>
      <c r="H11" s="42">
        <v>0</v>
      </c>
      <c r="I11" s="41"/>
      <c r="J11" s="43"/>
      <c r="K11" s="52" t="e">
        <f t="shared" si="0"/>
        <v>#DIV/0!</v>
      </c>
      <c r="L11" s="53" t="e">
        <f t="shared" si="1"/>
        <v>#DIV/0!</v>
      </c>
      <c r="M11" s="22"/>
      <c r="N11" s="262"/>
      <c r="O11" s="263"/>
      <c r="P11" s="263"/>
      <c r="Q11" s="263"/>
      <c r="R11" s="264"/>
      <c r="S11" s="12"/>
      <c r="T11" s="12"/>
      <c r="U11" s="12"/>
    </row>
    <row r="12" spans="1:21" ht="18.75" customHeight="1">
      <c r="A12" s="268"/>
      <c r="B12" s="269"/>
      <c r="C12" s="269"/>
      <c r="D12" s="269"/>
      <c r="E12" s="62"/>
      <c r="F12" s="41"/>
      <c r="G12" s="51">
        <f>I2*E12</f>
        <v>0</v>
      </c>
      <c r="H12" s="42">
        <v>0</v>
      </c>
      <c r="I12" s="41"/>
      <c r="J12" s="43"/>
      <c r="K12" s="52" t="e">
        <f t="shared" si="0"/>
        <v>#DIV/0!</v>
      </c>
      <c r="L12" s="53" t="e">
        <f t="shared" si="1"/>
        <v>#DIV/0!</v>
      </c>
      <c r="M12" s="22"/>
      <c r="N12" s="262"/>
      <c r="O12" s="263"/>
      <c r="P12" s="263"/>
      <c r="Q12" s="263"/>
      <c r="R12" s="264"/>
      <c r="S12" s="12"/>
      <c r="T12" s="12"/>
      <c r="U12" s="12"/>
    </row>
    <row r="13" spans="1:21" ht="18.75" customHeight="1">
      <c r="A13" s="268"/>
      <c r="B13" s="269"/>
      <c r="C13" s="269"/>
      <c r="D13" s="269"/>
      <c r="E13" s="62"/>
      <c r="F13" s="41"/>
      <c r="G13" s="51">
        <f>I2*E13</f>
        <v>0</v>
      </c>
      <c r="H13" s="42">
        <v>0</v>
      </c>
      <c r="I13" s="41"/>
      <c r="J13" s="43"/>
      <c r="K13" s="52" t="e">
        <f t="shared" si="0"/>
        <v>#DIV/0!</v>
      </c>
      <c r="L13" s="53" t="e">
        <f t="shared" si="1"/>
        <v>#DIV/0!</v>
      </c>
      <c r="M13" s="22"/>
      <c r="N13" s="262"/>
      <c r="O13" s="263"/>
      <c r="P13" s="263"/>
      <c r="Q13" s="263"/>
      <c r="R13" s="264"/>
      <c r="S13" s="12"/>
      <c r="T13" s="12"/>
      <c r="U13" s="12"/>
    </row>
    <row r="14" spans="1:21" ht="18.75" customHeight="1">
      <c r="A14" s="300"/>
      <c r="B14" s="301"/>
      <c r="C14" s="301"/>
      <c r="D14" s="301"/>
      <c r="E14" s="40"/>
      <c r="F14" s="41"/>
      <c r="G14" s="51">
        <f>I2*E14</f>
        <v>0</v>
      </c>
      <c r="H14" s="42">
        <v>0</v>
      </c>
      <c r="I14" s="41"/>
      <c r="J14" s="43"/>
      <c r="K14" s="52" t="e">
        <f t="shared" si="0"/>
        <v>#DIV/0!</v>
      </c>
      <c r="L14" s="53" t="e">
        <f t="shared" si="1"/>
        <v>#DIV/0!</v>
      </c>
      <c r="M14" s="22"/>
      <c r="N14" s="262"/>
      <c r="O14" s="263"/>
      <c r="P14" s="263"/>
      <c r="Q14" s="263"/>
      <c r="R14" s="264"/>
      <c r="S14" s="12"/>
      <c r="T14" s="12"/>
      <c r="U14" s="12"/>
    </row>
    <row r="15" spans="1:21" ht="18.75" customHeight="1">
      <c r="A15" s="300"/>
      <c r="B15" s="301"/>
      <c r="C15" s="301"/>
      <c r="D15" s="301"/>
      <c r="E15" s="40"/>
      <c r="F15" s="41"/>
      <c r="G15" s="51">
        <f>I2*E15</f>
        <v>0</v>
      </c>
      <c r="H15" s="42">
        <v>0</v>
      </c>
      <c r="I15" s="41"/>
      <c r="J15" s="43"/>
      <c r="K15" s="52" t="e">
        <f t="shared" si="0"/>
        <v>#DIV/0!</v>
      </c>
      <c r="L15" s="53" t="e">
        <f t="shared" si="1"/>
        <v>#DIV/0!</v>
      </c>
      <c r="M15" s="22"/>
      <c r="N15" s="262"/>
      <c r="O15" s="263"/>
      <c r="P15" s="263"/>
      <c r="Q15" s="263"/>
      <c r="R15" s="264"/>
      <c r="S15" s="12"/>
      <c r="T15" s="12"/>
      <c r="U15" s="12"/>
    </row>
    <row r="16" spans="1:21" ht="18.75" customHeight="1">
      <c r="A16" s="300"/>
      <c r="B16" s="301"/>
      <c r="C16" s="301"/>
      <c r="D16" s="301"/>
      <c r="E16" s="40"/>
      <c r="F16" s="41"/>
      <c r="G16" s="51">
        <f>I2*E16</f>
        <v>0</v>
      </c>
      <c r="H16" s="42">
        <v>0</v>
      </c>
      <c r="I16" s="41"/>
      <c r="J16" s="43"/>
      <c r="K16" s="52" t="e">
        <f t="shared" si="0"/>
        <v>#DIV/0!</v>
      </c>
      <c r="L16" s="53" t="e">
        <f t="shared" si="1"/>
        <v>#DIV/0!</v>
      </c>
      <c r="M16" s="22"/>
      <c r="N16" s="262"/>
      <c r="O16" s="263"/>
      <c r="P16" s="263"/>
      <c r="Q16" s="263"/>
      <c r="R16" s="264"/>
      <c r="S16" s="12"/>
      <c r="T16" s="12"/>
      <c r="U16" s="12"/>
    </row>
    <row r="17" spans="1:21" ht="18.75" customHeight="1">
      <c r="A17" s="300"/>
      <c r="B17" s="301"/>
      <c r="C17" s="301"/>
      <c r="D17" s="301"/>
      <c r="E17" s="40"/>
      <c r="F17" s="41"/>
      <c r="G17" s="51">
        <f>I2*E17</f>
        <v>0</v>
      </c>
      <c r="H17" s="42">
        <v>0</v>
      </c>
      <c r="I17" s="41"/>
      <c r="J17" s="43"/>
      <c r="K17" s="52" t="e">
        <f t="shared" si="0"/>
        <v>#DIV/0!</v>
      </c>
      <c r="L17" s="53" t="e">
        <f t="shared" si="1"/>
        <v>#DIV/0!</v>
      </c>
      <c r="M17" s="22"/>
      <c r="N17" s="262"/>
      <c r="O17" s="263"/>
      <c r="P17" s="263"/>
      <c r="Q17" s="263"/>
      <c r="R17" s="264"/>
      <c r="S17" s="12"/>
      <c r="T17" s="12"/>
      <c r="U17" s="12"/>
    </row>
    <row r="18" spans="1:21" ht="18.75" customHeight="1">
      <c r="A18" s="300"/>
      <c r="B18" s="301"/>
      <c r="C18" s="301"/>
      <c r="D18" s="301"/>
      <c r="E18" s="40"/>
      <c r="F18" s="41"/>
      <c r="G18" s="51">
        <f>I2*E18</f>
        <v>0</v>
      </c>
      <c r="H18" s="42">
        <v>0</v>
      </c>
      <c r="I18" s="41"/>
      <c r="J18" s="43"/>
      <c r="K18" s="52" t="e">
        <f t="shared" si="0"/>
        <v>#DIV/0!</v>
      </c>
      <c r="L18" s="53" t="e">
        <f t="shared" si="1"/>
        <v>#DIV/0!</v>
      </c>
      <c r="M18" s="22"/>
      <c r="N18" s="262"/>
      <c r="O18" s="263"/>
      <c r="P18" s="263"/>
      <c r="Q18" s="263"/>
      <c r="R18" s="264"/>
      <c r="S18" s="12"/>
      <c r="T18" s="12"/>
      <c r="U18" s="12"/>
    </row>
    <row r="19" spans="1:21" ht="18.75" customHeight="1">
      <c r="A19" s="300"/>
      <c r="B19" s="301"/>
      <c r="C19" s="301"/>
      <c r="D19" s="301"/>
      <c r="E19" s="40"/>
      <c r="F19" s="41"/>
      <c r="G19" s="51">
        <f>I2*E19</f>
        <v>0</v>
      </c>
      <c r="H19" s="42">
        <v>0</v>
      </c>
      <c r="I19" s="41"/>
      <c r="J19" s="43"/>
      <c r="K19" s="52" t="e">
        <f t="shared" si="0"/>
        <v>#DIV/0!</v>
      </c>
      <c r="L19" s="53" t="e">
        <f t="shared" si="1"/>
        <v>#DIV/0!</v>
      </c>
      <c r="M19" s="22"/>
      <c r="N19" s="262"/>
      <c r="O19" s="263"/>
      <c r="P19" s="263"/>
      <c r="Q19" s="263"/>
      <c r="R19" s="264"/>
      <c r="S19" s="12"/>
      <c r="T19" s="12"/>
      <c r="U19" s="12"/>
    </row>
    <row r="20" spans="1:21" ht="18.75" customHeight="1">
      <c r="A20" s="300"/>
      <c r="B20" s="301"/>
      <c r="C20" s="301"/>
      <c r="D20" s="301"/>
      <c r="E20" s="40"/>
      <c r="F20" s="41"/>
      <c r="G20" s="51">
        <f>I2*E20</f>
        <v>0</v>
      </c>
      <c r="H20" s="42">
        <v>0</v>
      </c>
      <c r="I20" s="41"/>
      <c r="J20" s="43"/>
      <c r="K20" s="52" t="e">
        <f t="shared" si="0"/>
        <v>#DIV/0!</v>
      </c>
      <c r="L20" s="53" t="e">
        <f t="shared" si="1"/>
        <v>#DIV/0!</v>
      </c>
      <c r="M20" s="22"/>
      <c r="N20" s="262"/>
      <c r="O20" s="263"/>
      <c r="P20" s="263"/>
      <c r="Q20" s="263"/>
      <c r="R20" s="264"/>
      <c r="S20" s="12"/>
      <c r="T20" s="12"/>
      <c r="U20" s="12"/>
    </row>
    <row r="21" spans="1:21" ht="18.75" customHeight="1">
      <c r="A21" s="300"/>
      <c r="B21" s="301"/>
      <c r="C21" s="301"/>
      <c r="D21" s="301"/>
      <c r="E21" s="40"/>
      <c r="F21" s="41"/>
      <c r="G21" s="51">
        <f>I2*E21</f>
        <v>0</v>
      </c>
      <c r="H21" s="42">
        <v>0</v>
      </c>
      <c r="I21" s="41"/>
      <c r="J21" s="43"/>
      <c r="K21" s="52" t="e">
        <f t="shared" si="0"/>
        <v>#DIV/0!</v>
      </c>
      <c r="L21" s="53" t="e">
        <f t="shared" si="1"/>
        <v>#DIV/0!</v>
      </c>
      <c r="M21" s="22"/>
      <c r="N21" s="262"/>
      <c r="O21" s="263"/>
      <c r="P21" s="263"/>
      <c r="Q21" s="263"/>
      <c r="R21" s="264"/>
      <c r="S21" s="12"/>
      <c r="T21" s="12"/>
      <c r="U21" s="12"/>
    </row>
    <row r="22" spans="1:21" ht="18.75" customHeight="1" thickBot="1">
      <c r="A22" s="300"/>
      <c r="B22" s="301"/>
      <c r="C22" s="301"/>
      <c r="D22" s="301"/>
      <c r="E22" s="40"/>
      <c r="F22" s="41"/>
      <c r="G22" s="51">
        <f>I2*E22</f>
        <v>0</v>
      </c>
      <c r="H22" s="42">
        <v>0</v>
      </c>
      <c r="I22" s="41"/>
      <c r="J22" s="43"/>
      <c r="K22" s="52" t="e">
        <f t="shared" si="0"/>
        <v>#DIV/0!</v>
      </c>
      <c r="L22" s="53" t="e">
        <f t="shared" si="1"/>
        <v>#DIV/0!</v>
      </c>
      <c r="M22" s="22"/>
      <c r="N22" s="262"/>
      <c r="O22" s="263"/>
      <c r="P22" s="263"/>
      <c r="Q22" s="263"/>
      <c r="R22" s="264"/>
      <c r="S22" s="12"/>
      <c r="T22" s="12"/>
      <c r="U22" s="12"/>
    </row>
    <row r="23" spans="1:21" ht="25.5" customHeight="1" thickBot="1">
      <c r="A23" s="297" t="s">
        <v>29</v>
      </c>
      <c r="B23" s="298"/>
      <c r="C23" s="298"/>
      <c r="D23" s="299"/>
      <c r="E23" s="270" t="s">
        <v>7</v>
      </c>
      <c r="F23" s="271"/>
      <c r="G23" s="271"/>
      <c r="H23" s="271"/>
      <c r="I23" s="271"/>
      <c r="J23" s="271"/>
      <c r="K23" s="271"/>
      <c r="L23" s="54" t="e">
        <f>ROUNDUP(SUM(L5:L22),5)</f>
        <v>#DIV/0!</v>
      </c>
      <c r="M23" s="18"/>
      <c r="N23" s="262"/>
      <c r="O23" s="263"/>
      <c r="P23" s="263"/>
      <c r="Q23" s="263"/>
      <c r="R23" s="264"/>
      <c r="S23" s="12"/>
      <c r="T23" s="12"/>
      <c r="U23" s="12"/>
    </row>
    <row r="24" spans="1:21" ht="20.25" customHeight="1">
      <c r="A24" s="9" t="s">
        <v>14</v>
      </c>
      <c r="B24" s="9" t="s">
        <v>15</v>
      </c>
      <c r="C24" s="295" t="s">
        <v>16</v>
      </c>
      <c r="D24" s="296"/>
      <c r="E24" s="21"/>
      <c r="F24" s="22"/>
      <c r="G24" s="22"/>
      <c r="H24" s="18" t="s">
        <v>9</v>
      </c>
      <c r="I24" s="18"/>
      <c r="J24" s="18"/>
      <c r="K24" s="18"/>
      <c r="L24" s="55" t="e">
        <f>ROUND(L23*10/100,5)</f>
        <v>#DIV/0!</v>
      </c>
      <c r="M24" s="18"/>
      <c r="N24" s="262"/>
      <c r="O24" s="263"/>
      <c r="P24" s="263"/>
      <c r="Q24" s="263"/>
      <c r="R24" s="264"/>
      <c r="S24" s="12"/>
      <c r="T24" s="12"/>
      <c r="U24" s="12"/>
    </row>
    <row r="25" spans="1:21" ht="22.5" customHeight="1" thickBot="1">
      <c r="A25" s="10"/>
      <c r="B25" s="10"/>
      <c r="C25" s="280"/>
      <c r="D25" s="281"/>
      <c r="E25" s="23"/>
      <c r="F25" s="24"/>
      <c r="G25" s="24"/>
      <c r="H25" s="25" t="s">
        <v>6</v>
      </c>
      <c r="I25" s="25"/>
      <c r="J25" s="25"/>
      <c r="K25" s="25"/>
      <c r="L25" s="56" t="e">
        <f>L23+L24</f>
        <v>#DIV/0!</v>
      </c>
      <c r="M25" s="18"/>
      <c r="N25" s="289"/>
      <c r="O25" s="290"/>
      <c r="P25" s="290"/>
      <c r="Q25" s="290"/>
      <c r="R25" s="291"/>
      <c r="S25" s="12"/>
      <c r="T25" s="12"/>
      <c r="U25" s="12"/>
    </row>
    <row r="26" spans="5:21" ht="7.5" customHeight="1" thickBot="1">
      <c r="E26" s="255"/>
      <c r="F26" s="255"/>
      <c r="G26" s="2"/>
      <c r="H26" s="2"/>
      <c r="I26" s="2"/>
      <c r="J26" s="4"/>
      <c r="K26" s="4"/>
      <c r="L26" s="4"/>
      <c r="M26" s="14"/>
      <c r="N26" s="274" t="s">
        <v>26</v>
      </c>
      <c r="O26" s="274"/>
      <c r="P26" s="16"/>
      <c r="Q26" s="16"/>
      <c r="R26" s="17"/>
      <c r="S26" s="1"/>
      <c r="T26" s="1"/>
      <c r="U26" s="1"/>
    </row>
    <row r="27" spans="1:21" ht="20.25" customHeight="1">
      <c r="A27" s="292" t="s">
        <v>5</v>
      </c>
      <c r="B27" s="276"/>
      <c r="C27" s="276"/>
      <c r="D27" s="26"/>
      <c r="E27" s="276"/>
      <c r="F27" s="277"/>
      <c r="G27" s="16"/>
      <c r="H27" s="20"/>
      <c r="I27" s="16"/>
      <c r="J27" s="15"/>
      <c r="K27" s="15"/>
      <c r="L27" s="15"/>
      <c r="M27" s="37"/>
      <c r="N27" s="275"/>
      <c r="O27" s="275"/>
      <c r="P27" s="18"/>
      <c r="Q27" s="18"/>
      <c r="R27" s="19"/>
      <c r="S27" s="6"/>
      <c r="T27" s="6"/>
      <c r="U27" s="6"/>
    </row>
    <row r="28" spans="1:21" ht="37.5" customHeight="1">
      <c r="A28" s="27" t="s">
        <v>19</v>
      </c>
      <c r="B28" s="28" t="s">
        <v>20</v>
      </c>
      <c r="C28" s="29" t="s">
        <v>21</v>
      </c>
      <c r="D28" s="30" t="s">
        <v>22</v>
      </c>
      <c r="E28" s="272" t="s">
        <v>8</v>
      </c>
      <c r="F28" s="273"/>
      <c r="G28" s="36"/>
      <c r="H28" s="34"/>
      <c r="I28" s="33" t="s">
        <v>28</v>
      </c>
      <c r="J28" s="33" t="s">
        <v>23</v>
      </c>
      <c r="K28" s="282" t="s">
        <v>24</v>
      </c>
      <c r="L28" s="282"/>
      <c r="M28" s="38"/>
      <c r="N28" s="285"/>
      <c r="O28" s="286"/>
      <c r="P28" s="286"/>
      <c r="Q28" s="286"/>
      <c r="R28" s="287"/>
      <c r="S28" s="6"/>
      <c r="T28" s="6"/>
      <c r="U28" s="6"/>
    </row>
    <row r="29" spans="1:18" ht="19.5" customHeight="1" thickBot="1">
      <c r="A29" s="31">
        <v>1</v>
      </c>
      <c r="B29" s="32"/>
      <c r="C29" s="57" t="e">
        <f>L25</f>
        <v>#DIV/0!</v>
      </c>
      <c r="D29" s="58">
        <v>0</v>
      </c>
      <c r="E29" s="278" t="e">
        <f>C29+D29</f>
        <v>#DIV/0!</v>
      </c>
      <c r="F29" s="279"/>
      <c r="G29" s="50"/>
      <c r="H29" s="35"/>
      <c r="I29" s="59" t="e">
        <f>E29/J29</f>
        <v>#DIV/0!</v>
      </c>
      <c r="J29" s="60">
        <v>0.3</v>
      </c>
      <c r="K29" s="283">
        <f ca="1">NOW()</f>
        <v>41122.35318252315</v>
      </c>
      <c r="L29" s="284"/>
      <c r="M29" s="39"/>
      <c r="N29" s="288"/>
      <c r="O29" s="288"/>
      <c r="P29" s="288"/>
      <c r="Q29" s="288"/>
      <c r="R29" s="281"/>
    </row>
  </sheetData>
  <sheetProtection formatColumns="0"/>
  <mergeCells count="58">
    <mergeCell ref="N7:R7"/>
    <mergeCell ref="N8:R8"/>
    <mergeCell ref="N9:R9"/>
    <mergeCell ref="N10:R10"/>
    <mergeCell ref="N11:R11"/>
    <mergeCell ref="N12:R12"/>
    <mergeCell ref="A20:D20"/>
    <mergeCell ref="A21:D21"/>
    <mergeCell ref="A22:D22"/>
    <mergeCell ref="A17:D17"/>
    <mergeCell ref="A12:D12"/>
    <mergeCell ref="A13:D13"/>
    <mergeCell ref="A14:D14"/>
    <mergeCell ref="A15:D15"/>
    <mergeCell ref="N15:R15"/>
    <mergeCell ref="N13:R13"/>
    <mergeCell ref="N14:R14"/>
    <mergeCell ref="A18:D18"/>
    <mergeCell ref="N20:R20"/>
    <mergeCell ref="N21:R21"/>
    <mergeCell ref="C24:D24"/>
    <mergeCell ref="A23:D23"/>
    <mergeCell ref="A11:D11"/>
    <mergeCell ref="A8:D8"/>
    <mergeCell ref="A16:D16"/>
    <mergeCell ref="A19:D19"/>
    <mergeCell ref="A7:D7"/>
    <mergeCell ref="A4:D4"/>
    <mergeCell ref="A10:D10"/>
    <mergeCell ref="A9:D9"/>
    <mergeCell ref="A5:D5"/>
    <mergeCell ref="E29:F29"/>
    <mergeCell ref="C25:D25"/>
    <mergeCell ref="K28:L28"/>
    <mergeCell ref="K29:L29"/>
    <mergeCell ref="N28:R29"/>
    <mergeCell ref="N25:R25"/>
    <mergeCell ref="A27:C27"/>
    <mergeCell ref="E23:K23"/>
    <mergeCell ref="E28:F28"/>
    <mergeCell ref="E26:F26"/>
    <mergeCell ref="N26:O27"/>
    <mergeCell ref="N16:R16"/>
    <mergeCell ref="N17:R17"/>
    <mergeCell ref="N18:R18"/>
    <mergeCell ref="N19:R19"/>
    <mergeCell ref="E27:F27"/>
    <mergeCell ref="N22:R22"/>
    <mergeCell ref="N23:R23"/>
    <mergeCell ref="N24:R24"/>
    <mergeCell ref="A1:O1"/>
    <mergeCell ref="O2:R2"/>
    <mergeCell ref="N4:R4"/>
    <mergeCell ref="N5:R5"/>
    <mergeCell ref="N6:R6"/>
    <mergeCell ref="A2:B2"/>
    <mergeCell ref="C2:F2"/>
    <mergeCell ref="A6:D6"/>
  </mergeCells>
  <printOptions gridLines="1"/>
  <pageMargins left="0" right="0" top="0.75" bottom="0" header="0.25" footer="0.5"/>
  <pageSetup horizontalDpi="600" verticalDpi="600" orientation="landscape" scale="88" r:id="rId1"/>
</worksheet>
</file>

<file path=xl/worksheets/sheet10.xml><?xml version="1.0" encoding="utf-8"?>
<worksheet xmlns="http://schemas.openxmlformats.org/spreadsheetml/2006/main" xmlns:r="http://schemas.openxmlformats.org/officeDocument/2006/relationships">
  <dimension ref="A1:AH30"/>
  <sheetViews>
    <sheetView zoomScalePageLayoutView="0" workbookViewId="0" topLeftCell="A1">
      <selection activeCell="M1" sqref="M1"/>
    </sheetView>
  </sheetViews>
  <sheetFormatPr defaultColWidth="9.140625" defaultRowHeight="12.75"/>
  <cols>
    <col min="1" max="1" width="9.8515625" style="194" customWidth="1"/>
    <col min="2" max="3" width="9.140625" style="194" customWidth="1"/>
    <col min="4" max="4" width="9.8515625" style="194" customWidth="1"/>
    <col min="5" max="5" width="9.140625" style="194" customWidth="1"/>
    <col min="6" max="6" width="14.421875" style="194" customWidth="1"/>
    <col min="7" max="7" width="4.8515625" style="194" customWidth="1"/>
    <col min="8" max="8" width="8.57421875" style="194" customWidth="1"/>
    <col min="9" max="9" width="9.8515625" style="194" customWidth="1"/>
    <col min="10" max="10" width="8.57421875" style="194" customWidth="1"/>
    <col min="11" max="12" width="13.7109375" style="194" customWidth="1"/>
    <col min="13" max="13" width="38.8515625" style="194" customWidth="1"/>
    <col min="14" max="16" width="9.140625" style="194" customWidth="1"/>
    <col min="17" max="17" width="6.140625" style="194" customWidth="1"/>
    <col min="18" max="18" width="8.57421875" style="194" customWidth="1"/>
    <col min="19" max="19" width="7.7109375" style="194" customWidth="1"/>
    <col min="20" max="20" width="10.421875" style="194" customWidth="1"/>
    <col min="21" max="22" width="8.8515625" style="194" customWidth="1"/>
    <col min="23" max="23" width="9.8515625" style="194" customWidth="1"/>
    <col min="24" max="24" width="12.28125" style="194" customWidth="1"/>
    <col min="25" max="25" width="5.00390625" style="194" customWidth="1"/>
    <col min="26" max="26" width="10.28125" style="194" customWidth="1"/>
    <col min="27" max="27" width="8.140625" style="194" customWidth="1"/>
    <col min="28" max="28" width="8.57421875" style="194" customWidth="1"/>
    <col min="29" max="29" width="11.57421875" style="194" customWidth="1"/>
    <col min="30" max="32" width="9.00390625" style="194" customWidth="1"/>
    <col min="33" max="16384" width="9.140625" style="194" customWidth="1"/>
  </cols>
  <sheetData>
    <row r="1" spans="1:34" ht="21">
      <c r="A1" s="453" t="s">
        <v>43</v>
      </c>
      <c r="B1" s="453"/>
      <c r="C1" s="453"/>
      <c r="D1" s="453"/>
      <c r="E1" s="453"/>
      <c r="F1" s="453"/>
      <c r="G1" s="453"/>
      <c r="H1" s="453"/>
      <c r="I1" s="453"/>
      <c r="J1" s="453"/>
      <c r="K1" s="453"/>
      <c r="L1" s="79"/>
      <c r="M1" s="243" t="s">
        <v>584</v>
      </c>
      <c r="N1" s="386" t="s">
        <v>56</v>
      </c>
      <c r="O1" s="387"/>
      <c r="P1" s="387"/>
      <c r="Q1" s="387"/>
      <c r="R1" s="387"/>
      <c r="S1" s="387"/>
      <c r="T1" s="387"/>
      <c r="U1" s="387"/>
      <c r="V1" s="387"/>
      <c r="W1" s="387"/>
      <c r="X1" s="387"/>
      <c r="Y1" s="387"/>
      <c r="Z1" s="387"/>
      <c r="AA1" s="387"/>
      <c r="AB1" s="387"/>
      <c r="AC1" s="387"/>
      <c r="AD1" s="205"/>
      <c r="AE1" s="205"/>
      <c r="AF1" s="205"/>
      <c r="AG1" s="81"/>
      <c r="AH1" s="81"/>
    </row>
    <row r="2" spans="1:34" ht="47.25" customHeight="1" thickBot="1">
      <c r="A2" s="369" t="s">
        <v>44</v>
      </c>
      <c r="B2" s="369"/>
      <c r="C2" s="388" t="s">
        <v>265</v>
      </c>
      <c r="D2" s="388"/>
      <c r="E2" s="388"/>
      <c r="F2" s="388"/>
      <c r="G2" s="388"/>
      <c r="H2" s="212" t="s">
        <v>55</v>
      </c>
      <c r="I2" s="82">
        <v>100</v>
      </c>
      <c r="J2" s="212" t="s">
        <v>48</v>
      </c>
      <c r="K2" s="83">
        <v>1</v>
      </c>
      <c r="L2" s="84" t="s">
        <v>67</v>
      </c>
      <c r="M2" s="85"/>
      <c r="N2" s="389" t="s">
        <v>17</v>
      </c>
      <c r="O2" s="389"/>
      <c r="P2" s="390" t="str">
        <f>C2</f>
        <v>Blueberry Pie (Frozen Blueberries) </v>
      </c>
      <c r="Q2" s="390"/>
      <c r="R2" s="390"/>
      <c r="S2" s="390"/>
      <c r="T2" s="391"/>
      <c r="U2" s="86"/>
      <c r="V2" s="86"/>
      <c r="W2" s="212" t="s">
        <v>55</v>
      </c>
      <c r="X2" s="87">
        <f>I2</f>
        <v>100</v>
      </c>
      <c r="Y2" s="95"/>
      <c r="Z2" s="88" t="s">
        <v>53</v>
      </c>
      <c r="AA2" s="89">
        <f>K2</f>
        <v>1</v>
      </c>
      <c r="AB2" s="90" t="s">
        <v>67</v>
      </c>
      <c r="AC2" s="91"/>
      <c r="AD2" s="92"/>
      <c r="AE2" s="92"/>
      <c r="AF2" s="92"/>
      <c r="AG2" s="91"/>
      <c r="AH2" s="91"/>
    </row>
    <row r="3" spans="1:34" ht="19.5" customHeight="1">
      <c r="A3" s="209"/>
      <c r="B3" s="369"/>
      <c r="C3" s="419"/>
      <c r="D3" s="419"/>
      <c r="E3" s="419"/>
      <c r="F3" s="419"/>
      <c r="G3" s="419"/>
      <c r="H3" s="211"/>
      <c r="I3" s="205"/>
      <c r="J3" s="212"/>
      <c r="K3" s="89"/>
      <c r="L3" s="93"/>
      <c r="M3" s="94"/>
      <c r="N3" s="212"/>
      <c r="O3" s="212"/>
      <c r="P3" s="430">
        <f>C3</f>
        <v>0</v>
      </c>
      <c r="Q3" s="419"/>
      <c r="R3" s="419"/>
      <c r="S3" s="419"/>
      <c r="T3" s="419"/>
      <c r="U3" s="419"/>
      <c r="V3" s="419"/>
      <c r="W3" s="212"/>
      <c r="X3" s="95">
        <f>I3</f>
        <v>0</v>
      </c>
      <c r="Y3" s="95"/>
      <c r="Z3" s="88"/>
      <c r="AA3" s="89"/>
      <c r="AB3" s="90"/>
      <c r="AC3" s="91"/>
      <c r="AD3" s="92"/>
      <c r="AE3" s="92"/>
      <c r="AF3" s="92"/>
      <c r="AG3" s="91"/>
      <c r="AH3" s="91"/>
    </row>
    <row r="4" spans="2:34" ht="15" customHeight="1" thickBot="1">
      <c r="B4" s="410"/>
      <c r="C4" s="410"/>
      <c r="D4" s="410"/>
      <c r="E4" s="410"/>
      <c r="F4" s="410"/>
      <c r="G4" s="410"/>
      <c r="H4" s="96"/>
      <c r="I4" s="96"/>
      <c r="N4" s="97"/>
      <c r="O4" s="97"/>
      <c r="P4" s="410"/>
      <c r="Q4" s="410"/>
      <c r="R4" s="410"/>
      <c r="S4" s="410"/>
      <c r="T4" s="410"/>
      <c r="U4" s="410"/>
      <c r="V4" s="410"/>
      <c r="W4" s="205"/>
      <c r="X4" s="91"/>
      <c r="Y4" s="91"/>
      <c r="Z4" s="91"/>
      <c r="AA4" s="91"/>
      <c r="AB4" s="91"/>
      <c r="AC4" s="91"/>
      <c r="AD4" s="98"/>
      <c r="AE4" s="98"/>
      <c r="AF4" s="98"/>
      <c r="AG4" s="91"/>
      <c r="AH4" s="91"/>
    </row>
    <row r="5" spans="1:32" ht="45.75" customHeight="1" thickBot="1">
      <c r="A5" s="380" t="s">
        <v>1</v>
      </c>
      <c r="B5" s="431"/>
      <c r="C5" s="431"/>
      <c r="D5" s="432"/>
      <c r="E5" s="422" t="s">
        <v>54</v>
      </c>
      <c r="F5" s="424"/>
      <c r="G5" s="422" t="s">
        <v>32</v>
      </c>
      <c r="H5" s="423"/>
      <c r="I5" s="423"/>
      <c r="J5" s="423"/>
      <c r="K5" s="423"/>
      <c r="L5" s="423"/>
      <c r="M5" s="424"/>
      <c r="N5" s="420" t="s">
        <v>1</v>
      </c>
      <c r="O5" s="421"/>
      <c r="P5" s="421"/>
      <c r="Q5" s="421"/>
      <c r="R5" s="99" t="s">
        <v>31</v>
      </c>
      <c r="S5" s="210" t="s">
        <v>2</v>
      </c>
      <c r="T5" s="100" t="s">
        <v>51</v>
      </c>
      <c r="U5" s="99" t="s">
        <v>30</v>
      </c>
      <c r="V5" s="99" t="s">
        <v>49</v>
      </c>
      <c r="W5" s="99" t="s">
        <v>58</v>
      </c>
      <c r="X5" s="392" t="s">
        <v>164</v>
      </c>
      <c r="Y5" s="392"/>
      <c r="Z5" s="99" t="s">
        <v>50</v>
      </c>
      <c r="AA5" s="100" t="s">
        <v>13</v>
      </c>
      <c r="AB5" s="100" t="s">
        <v>207</v>
      </c>
      <c r="AC5" s="101" t="s">
        <v>208</v>
      </c>
      <c r="AD5" s="205"/>
      <c r="AE5" s="205"/>
      <c r="AF5" s="205"/>
    </row>
    <row r="6" spans="1:32" ht="18.75" customHeight="1">
      <c r="A6" s="434" t="s">
        <v>213</v>
      </c>
      <c r="B6" s="435"/>
      <c r="C6" s="435"/>
      <c r="D6" s="436"/>
      <c r="E6" s="365" t="s">
        <v>71</v>
      </c>
      <c r="F6" s="366"/>
      <c r="G6" s="146">
        <v>1</v>
      </c>
      <c r="H6" s="363" t="s">
        <v>136</v>
      </c>
      <c r="I6" s="428"/>
      <c r="J6" s="428"/>
      <c r="K6" s="428"/>
      <c r="L6" s="428"/>
      <c r="M6" s="429"/>
      <c r="N6" s="396" t="str">
        <f aca="true" t="shared" si="0" ref="N6:N19">A6</f>
        <v>Pie Crust -- SEE RECIPE</v>
      </c>
      <c r="O6" s="397"/>
      <c r="P6" s="397"/>
      <c r="Q6" s="397"/>
      <c r="R6" s="103">
        <v>0.26</v>
      </c>
      <c r="S6" s="104" t="s">
        <v>57</v>
      </c>
      <c r="T6" s="105">
        <f>R6*X2</f>
        <v>26</v>
      </c>
      <c r="U6" s="106">
        <f>(X2*R6)/AA6</f>
        <v>26</v>
      </c>
      <c r="V6" s="107" t="s">
        <v>57</v>
      </c>
      <c r="W6" s="108">
        <v>0.37</v>
      </c>
      <c r="X6" s="109">
        <f>U6/1</f>
        <v>26</v>
      </c>
      <c r="Y6" s="109"/>
      <c r="Z6" s="110">
        <f>W6*X6</f>
        <v>9.62</v>
      </c>
      <c r="AA6" s="111">
        <v>1</v>
      </c>
      <c r="AB6" s="112">
        <f>Z6/X2</f>
        <v>0.0962</v>
      </c>
      <c r="AC6" s="113">
        <f aca="true" t="shared" si="1" ref="AC6:AC13">Z6</f>
        <v>9.62</v>
      </c>
      <c r="AD6" s="114"/>
      <c r="AE6" s="114"/>
      <c r="AF6" s="114"/>
    </row>
    <row r="7" spans="1:32" ht="18.75" customHeight="1">
      <c r="A7" s="351" t="s">
        <v>266</v>
      </c>
      <c r="B7" s="352"/>
      <c r="C7" s="352"/>
      <c r="D7" s="353"/>
      <c r="E7" s="356" t="s">
        <v>267</v>
      </c>
      <c r="F7" s="355"/>
      <c r="G7" s="102"/>
      <c r="H7" s="352" t="s">
        <v>137</v>
      </c>
      <c r="I7" s="394"/>
      <c r="J7" s="394"/>
      <c r="K7" s="394"/>
      <c r="L7" s="394"/>
      <c r="M7" s="395"/>
      <c r="N7" s="396" t="str">
        <f t="shared" si="0"/>
        <v>Blueberries, Frozen, Unsweetened</v>
      </c>
      <c r="O7" s="397"/>
      <c r="P7" s="397"/>
      <c r="Q7" s="397"/>
      <c r="R7" s="115">
        <v>0.0988</v>
      </c>
      <c r="S7" s="104" t="s">
        <v>111</v>
      </c>
      <c r="T7" s="109">
        <f>X2*R7</f>
        <v>9.879999999999999</v>
      </c>
      <c r="U7" s="116">
        <f>(X2*R7)/AA7</f>
        <v>9.879999999999999</v>
      </c>
      <c r="V7" s="107" t="s">
        <v>111</v>
      </c>
      <c r="W7" s="108">
        <v>3.75</v>
      </c>
      <c r="X7" s="109">
        <f>U7/1</f>
        <v>9.879999999999999</v>
      </c>
      <c r="Y7" s="109"/>
      <c r="Z7" s="110">
        <f aca="true" t="shared" si="2" ref="Z7:Z14">W7*X7</f>
        <v>37.05</v>
      </c>
      <c r="AA7" s="117">
        <v>1</v>
      </c>
      <c r="AB7" s="112">
        <f>Z7/X2</f>
        <v>0.3705</v>
      </c>
      <c r="AC7" s="113">
        <f t="shared" si="1"/>
        <v>37.05</v>
      </c>
      <c r="AD7" s="114"/>
      <c r="AE7" s="114"/>
      <c r="AF7" s="114"/>
    </row>
    <row r="8" spans="1:32" ht="18.75" customHeight="1">
      <c r="A8" s="351" t="s">
        <v>268</v>
      </c>
      <c r="B8" s="352"/>
      <c r="C8" s="352"/>
      <c r="D8" s="353"/>
      <c r="E8" s="354" t="s">
        <v>269</v>
      </c>
      <c r="F8" s="355"/>
      <c r="G8" s="102"/>
      <c r="H8" s="352" t="s">
        <v>73</v>
      </c>
      <c r="I8" s="394"/>
      <c r="J8" s="394"/>
      <c r="K8" s="394"/>
      <c r="L8" s="394"/>
      <c r="M8" s="395"/>
      <c r="N8" s="396" t="str">
        <f>A8</f>
        <v>Water</v>
      </c>
      <c r="O8" s="397"/>
      <c r="P8" s="397"/>
      <c r="Q8" s="397"/>
      <c r="R8" s="115">
        <v>0.045</v>
      </c>
      <c r="S8" s="104" t="s">
        <v>176</v>
      </c>
      <c r="T8" s="105">
        <f>X2*R8</f>
        <v>4.5</v>
      </c>
      <c r="U8" s="116">
        <f>(X2*R8)/AA8</f>
        <v>4.5</v>
      </c>
      <c r="V8" s="107" t="s">
        <v>176</v>
      </c>
      <c r="W8" s="108">
        <v>0</v>
      </c>
      <c r="X8" s="109">
        <f>U8/1</f>
        <v>4.5</v>
      </c>
      <c r="Y8" s="109"/>
      <c r="Z8" s="110">
        <f t="shared" si="2"/>
        <v>0</v>
      </c>
      <c r="AA8" s="117">
        <v>1</v>
      </c>
      <c r="AB8" s="112">
        <f>Z8/X2</f>
        <v>0</v>
      </c>
      <c r="AC8" s="113">
        <f t="shared" si="1"/>
        <v>0</v>
      </c>
      <c r="AD8" s="114"/>
      <c r="AE8" s="114"/>
      <c r="AF8" s="114"/>
    </row>
    <row r="9" spans="1:32" ht="18.75" customHeight="1">
      <c r="A9" s="351" t="s">
        <v>61</v>
      </c>
      <c r="B9" s="352"/>
      <c r="C9" s="352"/>
      <c r="D9" s="353"/>
      <c r="E9" s="356" t="s">
        <v>270</v>
      </c>
      <c r="F9" s="355"/>
      <c r="G9" s="102"/>
      <c r="H9" s="352" t="s">
        <v>134</v>
      </c>
      <c r="I9" s="394"/>
      <c r="J9" s="394"/>
      <c r="K9" s="394"/>
      <c r="L9" s="394"/>
      <c r="M9" s="395"/>
      <c r="N9" s="396" t="str">
        <f t="shared" si="0"/>
        <v>Sugar, Granulated</v>
      </c>
      <c r="O9" s="397"/>
      <c r="P9" s="397"/>
      <c r="Q9" s="397"/>
      <c r="R9" s="115">
        <v>0.03</v>
      </c>
      <c r="S9" s="104" t="s">
        <v>111</v>
      </c>
      <c r="T9" s="105">
        <f>X2*R9</f>
        <v>3</v>
      </c>
      <c r="U9" s="116">
        <f>(X2*R9)/AA9</f>
        <v>3</v>
      </c>
      <c r="V9" s="107" t="s">
        <v>111</v>
      </c>
      <c r="W9" s="108">
        <v>1.2</v>
      </c>
      <c r="X9" s="109">
        <f>U9/1</f>
        <v>3</v>
      </c>
      <c r="Y9" s="109"/>
      <c r="Z9" s="110">
        <f t="shared" si="2"/>
        <v>3.5999999999999996</v>
      </c>
      <c r="AA9" s="117">
        <v>1</v>
      </c>
      <c r="AB9" s="112">
        <f>Z9/X2</f>
        <v>0.036</v>
      </c>
      <c r="AC9" s="113">
        <f t="shared" si="1"/>
        <v>3.5999999999999996</v>
      </c>
      <c r="AD9" s="114"/>
      <c r="AE9" s="114"/>
      <c r="AF9" s="114"/>
    </row>
    <row r="10" spans="1:32" ht="27" customHeight="1">
      <c r="A10" s="351" t="s">
        <v>60</v>
      </c>
      <c r="B10" s="352"/>
      <c r="C10" s="352"/>
      <c r="D10" s="353"/>
      <c r="E10" s="356" t="s">
        <v>271</v>
      </c>
      <c r="F10" s="355"/>
      <c r="G10" s="102"/>
      <c r="H10" s="352" t="s">
        <v>138</v>
      </c>
      <c r="I10" s="394"/>
      <c r="J10" s="394"/>
      <c r="K10" s="394"/>
      <c r="L10" s="394"/>
      <c r="M10" s="395"/>
      <c r="N10" s="396" t="str">
        <f t="shared" si="0"/>
        <v>Salt</v>
      </c>
      <c r="O10" s="397"/>
      <c r="P10" s="397"/>
      <c r="Q10" s="397"/>
      <c r="R10" s="119">
        <v>0.0025</v>
      </c>
      <c r="S10" s="104" t="s">
        <v>212</v>
      </c>
      <c r="T10" s="105">
        <f>X2*R10</f>
        <v>0.25</v>
      </c>
      <c r="U10" s="116">
        <f>(X2*R10)/AA10</f>
        <v>0.25</v>
      </c>
      <c r="V10" s="107" t="s">
        <v>212</v>
      </c>
      <c r="W10" s="108">
        <v>0.01</v>
      </c>
      <c r="X10" s="109">
        <f>U10/1</f>
        <v>0.25</v>
      </c>
      <c r="Y10" s="109"/>
      <c r="Z10" s="110">
        <f t="shared" si="2"/>
        <v>0.0025</v>
      </c>
      <c r="AA10" s="117">
        <v>1</v>
      </c>
      <c r="AB10" s="112">
        <f>Z10/X2</f>
        <v>2.5E-05</v>
      </c>
      <c r="AC10" s="113">
        <f t="shared" si="1"/>
        <v>0.0025</v>
      </c>
      <c r="AD10" s="114"/>
      <c r="AE10" s="114"/>
      <c r="AF10" s="114"/>
    </row>
    <row r="11" spans="1:32" ht="18.75" customHeight="1">
      <c r="A11" s="351" t="s">
        <v>116</v>
      </c>
      <c r="B11" s="352"/>
      <c r="C11" s="352"/>
      <c r="D11" s="353"/>
      <c r="E11" s="356" t="s">
        <v>272</v>
      </c>
      <c r="F11" s="355"/>
      <c r="G11" s="102"/>
      <c r="H11" s="352" t="s">
        <v>74</v>
      </c>
      <c r="I11" s="394"/>
      <c r="J11" s="394"/>
      <c r="K11" s="394"/>
      <c r="L11" s="394"/>
      <c r="M11" s="395"/>
      <c r="N11" s="393" t="str">
        <f t="shared" si="0"/>
        <v>Cornstarch</v>
      </c>
      <c r="O11" s="359"/>
      <c r="P11" s="359"/>
      <c r="Q11" s="359"/>
      <c r="R11" s="115">
        <v>0.025</v>
      </c>
      <c r="S11" s="104" t="s">
        <v>176</v>
      </c>
      <c r="T11" s="105">
        <f>X2*R11</f>
        <v>2.5</v>
      </c>
      <c r="U11" s="116">
        <f>(X2*R11)/AA11</f>
        <v>2.5</v>
      </c>
      <c r="V11" s="107" t="s">
        <v>176</v>
      </c>
      <c r="W11" s="108">
        <v>0.4</v>
      </c>
      <c r="X11" s="109">
        <f>U11/1</f>
        <v>2.5</v>
      </c>
      <c r="Y11" s="109"/>
      <c r="Z11" s="110">
        <f t="shared" si="2"/>
        <v>1</v>
      </c>
      <c r="AA11" s="117">
        <v>1</v>
      </c>
      <c r="AB11" s="112">
        <f>Z11/X2</f>
        <v>0.01</v>
      </c>
      <c r="AC11" s="113">
        <f t="shared" si="1"/>
        <v>1</v>
      </c>
      <c r="AD11" s="114"/>
      <c r="AE11" s="114"/>
      <c r="AF11" s="114"/>
    </row>
    <row r="12" spans="1:32" ht="18.75" customHeight="1">
      <c r="A12" s="351" t="s">
        <v>92</v>
      </c>
      <c r="B12" s="352"/>
      <c r="C12" s="352"/>
      <c r="D12" s="353"/>
      <c r="E12" s="356" t="s">
        <v>269</v>
      </c>
      <c r="F12" s="355"/>
      <c r="G12" s="102"/>
      <c r="H12" s="352" t="s">
        <v>139</v>
      </c>
      <c r="I12" s="394"/>
      <c r="J12" s="394"/>
      <c r="K12" s="394"/>
      <c r="L12" s="394"/>
      <c r="M12" s="395"/>
      <c r="N12" s="351" t="str">
        <f>A12</f>
        <v>Water, Cold</v>
      </c>
      <c r="O12" s="357"/>
      <c r="P12" s="357"/>
      <c r="Q12" s="357"/>
      <c r="R12" s="115">
        <v>0.045</v>
      </c>
      <c r="S12" s="104" t="s">
        <v>176</v>
      </c>
      <c r="T12" s="105">
        <f>X2*R12</f>
        <v>4.5</v>
      </c>
      <c r="U12" s="116">
        <f>(X2*R12)/AA12</f>
        <v>4.5</v>
      </c>
      <c r="V12" s="107" t="s">
        <v>176</v>
      </c>
      <c r="W12" s="108">
        <v>0</v>
      </c>
      <c r="X12" s="109">
        <f>U12/1</f>
        <v>4.5</v>
      </c>
      <c r="Y12" s="109"/>
      <c r="Z12" s="110">
        <f t="shared" si="2"/>
        <v>0</v>
      </c>
      <c r="AA12" s="117">
        <v>1</v>
      </c>
      <c r="AB12" s="112">
        <f>Z12/X2</f>
        <v>0</v>
      </c>
      <c r="AC12" s="113">
        <f t="shared" si="1"/>
        <v>0</v>
      </c>
      <c r="AD12" s="114"/>
      <c r="AE12" s="114"/>
      <c r="AF12" s="114"/>
    </row>
    <row r="13" spans="1:32" ht="18.75" customHeight="1">
      <c r="A13" s="351" t="s">
        <v>273</v>
      </c>
      <c r="B13" s="352"/>
      <c r="C13" s="352"/>
      <c r="D13" s="353"/>
      <c r="E13" s="354" t="s">
        <v>274</v>
      </c>
      <c r="F13" s="355"/>
      <c r="G13" s="102"/>
      <c r="H13" s="352" t="s">
        <v>140</v>
      </c>
      <c r="I13" s="394"/>
      <c r="J13" s="394"/>
      <c r="K13" s="394"/>
      <c r="L13" s="394"/>
      <c r="M13" s="395"/>
      <c r="N13" s="396" t="str">
        <f t="shared" si="0"/>
        <v>Butter, Unsalted</v>
      </c>
      <c r="O13" s="397"/>
      <c r="P13" s="397"/>
      <c r="Q13" s="397"/>
      <c r="R13" s="115">
        <v>0.12</v>
      </c>
      <c r="S13" s="104" t="s">
        <v>65</v>
      </c>
      <c r="T13" s="105">
        <f>X2*R13</f>
        <v>12</v>
      </c>
      <c r="U13" s="116">
        <f>(X2*R13)/AA13</f>
        <v>12</v>
      </c>
      <c r="V13" s="107" t="s">
        <v>65</v>
      </c>
      <c r="W13" s="108">
        <v>0.09</v>
      </c>
      <c r="X13" s="109">
        <f>U13/16</f>
        <v>0.75</v>
      </c>
      <c r="Y13" s="109" t="s">
        <v>176</v>
      </c>
      <c r="Z13" s="110">
        <f t="shared" si="2"/>
        <v>0.0675</v>
      </c>
      <c r="AA13" s="117">
        <v>1</v>
      </c>
      <c r="AB13" s="112">
        <f>Z13/X2</f>
        <v>0.000675</v>
      </c>
      <c r="AC13" s="113">
        <f t="shared" si="1"/>
        <v>0.0675</v>
      </c>
      <c r="AD13" s="114"/>
      <c r="AE13" s="114"/>
      <c r="AF13" s="114"/>
    </row>
    <row r="14" spans="1:32" ht="18.75" customHeight="1">
      <c r="A14" s="351"/>
      <c r="B14" s="352"/>
      <c r="C14" s="352"/>
      <c r="D14" s="353"/>
      <c r="E14" s="354"/>
      <c r="F14" s="355"/>
      <c r="G14" s="102"/>
      <c r="H14" s="352" t="s">
        <v>75</v>
      </c>
      <c r="I14" s="394"/>
      <c r="J14" s="394"/>
      <c r="K14" s="394"/>
      <c r="L14" s="394"/>
      <c r="M14" s="395"/>
      <c r="N14" s="396">
        <f t="shared" si="0"/>
        <v>0</v>
      </c>
      <c r="O14" s="397"/>
      <c r="P14" s="397"/>
      <c r="Q14" s="397"/>
      <c r="R14" s="115"/>
      <c r="S14" s="104"/>
      <c r="T14" s="105">
        <f>X2*R14</f>
        <v>0</v>
      </c>
      <c r="U14" s="116">
        <f>(X2*R14)/AA14</f>
        <v>0</v>
      </c>
      <c r="V14" s="107"/>
      <c r="W14" s="108">
        <v>0</v>
      </c>
      <c r="X14" s="109">
        <f>U14/1</f>
        <v>0</v>
      </c>
      <c r="Y14" s="109"/>
      <c r="Z14" s="110">
        <f t="shared" si="2"/>
        <v>0</v>
      </c>
      <c r="AA14" s="117">
        <v>1</v>
      </c>
      <c r="AB14" s="112">
        <f>Z14/X2</f>
        <v>0</v>
      </c>
      <c r="AC14" s="113">
        <f>ROUND(U14*AB14,5)</f>
        <v>0</v>
      </c>
      <c r="AD14" s="114"/>
      <c r="AE14" s="114"/>
      <c r="AF14" s="114"/>
    </row>
    <row r="15" spans="1:32" ht="18.75" customHeight="1">
      <c r="A15" s="351"/>
      <c r="B15" s="352"/>
      <c r="C15" s="352"/>
      <c r="D15" s="353"/>
      <c r="E15" s="354"/>
      <c r="F15" s="355"/>
      <c r="G15" s="102"/>
      <c r="H15" s="352" t="s">
        <v>76</v>
      </c>
      <c r="I15" s="394"/>
      <c r="J15" s="394"/>
      <c r="K15" s="394"/>
      <c r="L15" s="394"/>
      <c r="M15" s="395"/>
      <c r="N15" s="396">
        <f t="shared" si="0"/>
        <v>0</v>
      </c>
      <c r="O15" s="397"/>
      <c r="P15" s="397"/>
      <c r="Q15" s="397"/>
      <c r="R15" s="115"/>
      <c r="S15" s="104"/>
      <c r="T15" s="105"/>
      <c r="U15" s="120"/>
      <c r="V15" s="107"/>
      <c r="W15" s="108"/>
      <c r="X15" s="105"/>
      <c r="Y15" s="105"/>
      <c r="Z15" s="110"/>
      <c r="AA15" s="117"/>
      <c r="AB15" s="112"/>
      <c r="AC15" s="118"/>
      <c r="AD15" s="114"/>
      <c r="AE15" s="114"/>
      <c r="AF15" s="114"/>
    </row>
    <row r="16" spans="1:32" ht="18.75" customHeight="1">
      <c r="A16" s="351"/>
      <c r="B16" s="352"/>
      <c r="C16" s="352"/>
      <c r="D16" s="353"/>
      <c r="E16" s="354"/>
      <c r="F16" s="355"/>
      <c r="G16" s="102"/>
      <c r="H16" s="352" t="s">
        <v>141</v>
      </c>
      <c r="I16" s="394"/>
      <c r="J16" s="394"/>
      <c r="K16" s="394"/>
      <c r="L16" s="394"/>
      <c r="M16" s="395"/>
      <c r="N16" s="396">
        <f t="shared" si="0"/>
        <v>0</v>
      </c>
      <c r="O16" s="397"/>
      <c r="P16" s="397"/>
      <c r="Q16" s="397"/>
      <c r="R16" s="115"/>
      <c r="S16" s="104"/>
      <c r="T16" s="105"/>
      <c r="U16" s="116"/>
      <c r="V16" s="107"/>
      <c r="W16" s="108"/>
      <c r="X16" s="105"/>
      <c r="Y16" s="105"/>
      <c r="Z16" s="110"/>
      <c r="AA16" s="117"/>
      <c r="AB16" s="112"/>
      <c r="AC16" s="118"/>
      <c r="AD16" s="114"/>
      <c r="AE16" s="114"/>
      <c r="AF16" s="114"/>
    </row>
    <row r="17" spans="1:32" ht="18.75" customHeight="1">
      <c r="A17" s="351"/>
      <c r="B17" s="352"/>
      <c r="C17" s="352"/>
      <c r="D17" s="353"/>
      <c r="E17" s="354"/>
      <c r="F17" s="355"/>
      <c r="G17" s="102"/>
      <c r="H17" s="352" t="s">
        <v>77</v>
      </c>
      <c r="I17" s="394"/>
      <c r="J17" s="394"/>
      <c r="K17" s="394"/>
      <c r="L17" s="394"/>
      <c r="M17" s="395"/>
      <c r="N17" s="396">
        <f t="shared" si="0"/>
        <v>0</v>
      </c>
      <c r="O17" s="397"/>
      <c r="P17" s="397"/>
      <c r="Q17" s="397"/>
      <c r="R17" s="121"/>
      <c r="S17" s="104"/>
      <c r="T17" s="105"/>
      <c r="U17" s="116"/>
      <c r="V17" s="107"/>
      <c r="W17" s="108"/>
      <c r="X17" s="105"/>
      <c r="Y17" s="105"/>
      <c r="Z17" s="110"/>
      <c r="AA17" s="117"/>
      <c r="AB17" s="112"/>
      <c r="AC17" s="118"/>
      <c r="AD17" s="114"/>
      <c r="AE17" s="114"/>
      <c r="AF17" s="114"/>
    </row>
    <row r="18" spans="1:32" ht="18.75" customHeight="1">
      <c r="A18" s="351"/>
      <c r="B18" s="352"/>
      <c r="C18" s="352"/>
      <c r="D18" s="353"/>
      <c r="E18" s="354"/>
      <c r="F18" s="355"/>
      <c r="G18" s="102"/>
      <c r="H18" s="352" t="s">
        <v>142</v>
      </c>
      <c r="I18" s="394"/>
      <c r="J18" s="394"/>
      <c r="K18" s="394"/>
      <c r="L18" s="394"/>
      <c r="M18" s="395"/>
      <c r="N18" s="396">
        <f t="shared" si="0"/>
        <v>0</v>
      </c>
      <c r="O18" s="397"/>
      <c r="P18" s="397"/>
      <c r="Q18" s="397"/>
      <c r="R18" s="121"/>
      <c r="S18" s="104"/>
      <c r="T18" s="105"/>
      <c r="U18" s="116"/>
      <c r="V18" s="107"/>
      <c r="W18" s="108"/>
      <c r="X18" s="105"/>
      <c r="Y18" s="105"/>
      <c r="Z18" s="110"/>
      <c r="AA18" s="117"/>
      <c r="AB18" s="112"/>
      <c r="AC18" s="118"/>
      <c r="AD18" s="114"/>
      <c r="AE18" s="114"/>
      <c r="AF18" s="114"/>
    </row>
    <row r="19" spans="1:32" ht="18.75" customHeight="1" thickBot="1">
      <c r="A19" s="413"/>
      <c r="B19" s="400"/>
      <c r="C19" s="400"/>
      <c r="D19" s="414"/>
      <c r="E19" s="465"/>
      <c r="F19" s="452"/>
      <c r="G19" s="102"/>
      <c r="H19" s="352" t="s">
        <v>78</v>
      </c>
      <c r="I19" s="450"/>
      <c r="J19" s="450"/>
      <c r="K19" s="450"/>
      <c r="L19" s="450"/>
      <c r="M19" s="395"/>
      <c r="N19" s="396">
        <f t="shared" si="0"/>
        <v>0</v>
      </c>
      <c r="O19" s="397"/>
      <c r="P19" s="397"/>
      <c r="Q19" s="397"/>
      <c r="R19" s="121"/>
      <c r="S19" s="104"/>
      <c r="T19" s="105"/>
      <c r="U19" s="120"/>
      <c r="V19" s="107"/>
      <c r="W19" s="108"/>
      <c r="X19" s="105"/>
      <c r="Y19" s="105"/>
      <c r="Z19" s="110"/>
      <c r="AA19" s="117"/>
      <c r="AB19" s="112"/>
      <c r="AC19" s="118"/>
      <c r="AD19" s="114"/>
      <c r="AE19" s="114"/>
      <c r="AF19" s="114"/>
    </row>
    <row r="20" spans="1:32" ht="18.75" customHeight="1">
      <c r="A20" s="362" t="s">
        <v>275</v>
      </c>
      <c r="B20" s="363"/>
      <c r="C20" s="363"/>
      <c r="D20" s="363"/>
      <c r="E20" s="454"/>
      <c r="F20" s="454"/>
      <c r="G20" s="145">
        <v>5</v>
      </c>
      <c r="H20" s="363" t="s">
        <v>276</v>
      </c>
      <c r="I20" s="428"/>
      <c r="J20" s="428"/>
      <c r="K20" s="428"/>
      <c r="L20" s="428"/>
      <c r="M20" s="429"/>
      <c r="N20" s="397"/>
      <c r="O20" s="397"/>
      <c r="P20" s="397"/>
      <c r="Q20" s="397"/>
      <c r="R20" s="121"/>
      <c r="S20" s="104"/>
      <c r="T20" s="105"/>
      <c r="U20" s="120"/>
      <c r="V20" s="107"/>
      <c r="W20" s="108"/>
      <c r="X20" s="105"/>
      <c r="Y20" s="105"/>
      <c r="Z20" s="110"/>
      <c r="AA20" s="117"/>
      <c r="AB20" s="112"/>
      <c r="AC20" s="118"/>
      <c r="AD20" s="114"/>
      <c r="AE20" s="114"/>
      <c r="AF20" s="114"/>
    </row>
    <row r="21" spans="1:32" ht="18.75" customHeight="1">
      <c r="A21" s="351" t="s">
        <v>277</v>
      </c>
      <c r="B21" s="352"/>
      <c r="C21" s="352"/>
      <c r="D21" s="352"/>
      <c r="E21" s="455"/>
      <c r="F21" s="455"/>
      <c r="G21" s="146">
        <v>6</v>
      </c>
      <c r="H21" s="352" t="s">
        <v>278</v>
      </c>
      <c r="I21" s="450"/>
      <c r="J21" s="450"/>
      <c r="K21" s="450"/>
      <c r="L21" s="450"/>
      <c r="M21" s="395"/>
      <c r="N21" s="397"/>
      <c r="O21" s="397"/>
      <c r="P21" s="397"/>
      <c r="Q21" s="397"/>
      <c r="R21" s="121"/>
      <c r="S21" s="104"/>
      <c r="T21" s="105"/>
      <c r="U21" s="120"/>
      <c r="V21" s="107"/>
      <c r="W21" s="108"/>
      <c r="X21" s="105"/>
      <c r="Y21" s="105"/>
      <c r="Z21" s="110"/>
      <c r="AA21" s="117"/>
      <c r="AB21" s="112"/>
      <c r="AC21" s="118"/>
      <c r="AD21" s="114"/>
      <c r="AE21" s="114"/>
      <c r="AF21" s="114"/>
    </row>
    <row r="22" spans="1:32" ht="18.75" customHeight="1">
      <c r="A22" s="456"/>
      <c r="B22" s="455"/>
      <c r="C22" s="455"/>
      <c r="D22" s="455"/>
      <c r="E22" s="455"/>
      <c r="F22" s="455"/>
      <c r="G22" s="146">
        <v>7</v>
      </c>
      <c r="H22" s="352" t="s">
        <v>279</v>
      </c>
      <c r="I22" s="450"/>
      <c r="J22" s="450"/>
      <c r="K22" s="450"/>
      <c r="L22" s="450"/>
      <c r="M22" s="395"/>
      <c r="N22" s="397"/>
      <c r="O22" s="397"/>
      <c r="P22" s="397"/>
      <c r="Q22" s="397"/>
      <c r="R22" s="121"/>
      <c r="S22" s="104"/>
      <c r="T22" s="105"/>
      <c r="U22" s="116"/>
      <c r="V22" s="107"/>
      <c r="W22" s="108"/>
      <c r="X22" s="105"/>
      <c r="Y22" s="105"/>
      <c r="Z22" s="110"/>
      <c r="AA22" s="117"/>
      <c r="AB22" s="112"/>
      <c r="AC22" s="118"/>
      <c r="AD22" s="114"/>
      <c r="AE22" s="114"/>
      <c r="AF22" s="114"/>
    </row>
    <row r="23" spans="1:32" ht="18.75" customHeight="1" thickBot="1">
      <c r="A23" s="351" t="s">
        <v>159</v>
      </c>
      <c r="B23" s="352"/>
      <c r="C23" s="352"/>
      <c r="D23" s="352"/>
      <c r="E23" s="455"/>
      <c r="F23" s="455"/>
      <c r="G23" s="146">
        <v>8</v>
      </c>
      <c r="H23" s="352" t="s">
        <v>80</v>
      </c>
      <c r="I23" s="450"/>
      <c r="J23" s="450"/>
      <c r="K23" s="450"/>
      <c r="L23" s="450"/>
      <c r="M23" s="395"/>
      <c r="N23" s="397"/>
      <c r="O23" s="397"/>
      <c r="P23" s="397"/>
      <c r="Q23" s="397"/>
      <c r="R23" s="121"/>
      <c r="S23" s="104"/>
      <c r="T23" s="105">
        <f>X2*R23</f>
        <v>0</v>
      </c>
      <c r="U23" s="120">
        <f>(X2*R23)/AA23</f>
        <v>0</v>
      </c>
      <c r="V23" s="107"/>
      <c r="W23" s="108">
        <v>0</v>
      </c>
      <c r="X23" s="105">
        <f>U23/1</f>
        <v>0</v>
      </c>
      <c r="Y23" s="105"/>
      <c r="Z23" s="110">
        <f>W23*X23</f>
        <v>0</v>
      </c>
      <c r="AA23" s="117">
        <v>1</v>
      </c>
      <c r="AB23" s="112"/>
      <c r="AC23" s="118">
        <f>ROUND(U23*AB23,5)</f>
        <v>0</v>
      </c>
      <c r="AD23" s="114"/>
      <c r="AE23" s="114"/>
      <c r="AF23" s="114"/>
    </row>
    <row r="24" spans="1:32" ht="25.5" customHeight="1" thickBot="1">
      <c r="A24" s="457"/>
      <c r="B24" s="410"/>
      <c r="C24" s="410"/>
      <c r="D24" s="410"/>
      <c r="E24" s="410"/>
      <c r="F24" s="410"/>
      <c r="G24" s="127"/>
      <c r="H24" s="200"/>
      <c r="I24" s="200"/>
      <c r="J24" s="200"/>
      <c r="K24" s="200"/>
      <c r="L24" s="200"/>
      <c r="M24" s="201"/>
      <c r="N24" s="416" t="s">
        <v>47</v>
      </c>
      <c r="O24" s="416"/>
      <c r="P24" s="416"/>
      <c r="Q24" s="417"/>
      <c r="R24" s="418" t="s">
        <v>7</v>
      </c>
      <c r="S24" s="417"/>
      <c r="T24" s="417"/>
      <c r="U24" s="417"/>
      <c r="V24" s="417"/>
      <c r="W24" s="417"/>
      <c r="X24" s="417"/>
      <c r="Y24" s="417"/>
      <c r="Z24" s="417"/>
      <c r="AA24" s="417"/>
      <c r="AB24" s="417"/>
      <c r="AC24" s="124">
        <f>ROUNDUP(SUM(AC6:AC23),5)</f>
        <v>51.34</v>
      </c>
      <c r="AD24" s="114"/>
      <c r="AE24" s="114"/>
      <c r="AF24" s="114"/>
    </row>
    <row r="25" spans="1:32" ht="20.25" customHeight="1">
      <c r="A25" s="403" t="s">
        <v>45</v>
      </c>
      <c r="B25" s="404"/>
      <c r="C25" s="404"/>
      <c r="D25" s="404"/>
      <c r="E25" s="404"/>
      <c r="F25" s="404"/>
      <c r="G25" s="463"/>
      <c r="H25" s="463"/>
      <c r="I25" s="463"/>
      <c r="J25" s="463"/>
      <c r="K25" s="464"/>
      <c r="L25" s="220"/>
      <c r="M25" s="220"/>
      <c r="N25" s="411"/>
      <c r="O25" s="412"/>
      <c r="P25" s="412"/>
      <c r="Q25" s="412"/>
      <c r="R25" s="125"/>
      <c r="S25" s="125"/>
      <c r="T25" s="125"/>
      <c r="U25" s="125"/>
      <c r="V25" s="125"/>
      <c r="W25" s="95" t="s">
        <v>9</v>
      </c>
      <c r="X25" s="95"/>
      <c r="Y25" s="95"/>
      <c r="Z25" s="95"/>
      <c r="AA25" s="95"/>
      <c r="AB25" s="95"/>
      <c r="AC25" s="126">
        <f>ROUND(AC24*10/100,5)</f>
        <v>5.134</v>
      </c>
      <c r="AD25" s="114"/>
      <c r="AE25" s="114"/>
      <c r="AF25" s="114"/>
    </row>
    <row r="26" spans="1:32" ht="22.5" customHeight="1" thickBot="1">
      <c r="A26" s="329" t="s">
        <v>42</v>
      </c>
      <c r="B26" s="398"/>
      <c r="C26" s="398"/>
      <c r="D26" s="398"/>
      <c r="E26" s="398"/>
      <c r="F26" s="199"/>
      <c r="G26" s="331" t="s">
        <v>46</v>
      </c>
      <c r="H26" s="331"/>
      <c r="I26" s="331" t="s">
        <v>68</v>
      </c>
      <c r="J26" s="398"/>
      <c r="K26" s="399"/>
      <c r="L26" s="199"/>
      <c r="M26" s="199"/>
      <c r="N26" s="127"/>
      <c r="O26" s="200"/>
      <c r="P26" s="410"/>
      <c r="Q26" s="410"/>
      <c r="R26" s="128"/>
      <c r="S26" s="128"/>
      <c r="T26" s="128"/>
      <c r="U26" s="128"/>
      <c r="V26" s="128"/>
      <c r="W26" s="87" t="s">
        <v>6</v>
      </c>
      <c r="X26" s="87"/>
      <c r="Y26" s="87"/>
      <c r="Z26" s="87"/>
      <c r="AA26" s="87"/>
      <c r="AB26" s="87"/>
      <c r="AC26" s="129">
        <f>AC24+AC25</f>
        <v>56.474000000000004</v>
      </c>
      <c r="AD26" s="114"/>
      <c r="AE26" s="114"/>
      <c r="AF26" s="114"/>
    </row>
    <row r="27" spans="18:32" ht="7.5" customHeight="1" thickBot="1">
      <c r="R27" s="319"/>
      <c r="S27" s="319"/>
      <c r="T27" s="205"/>
      <c r="U27" s="205"/>
      <c r="V27" s="205"/>
      <c r="W27" s="205"/>
      <c r="X27" s="205"/>
      <c r="Y27" s="205"/>
      <c r="Z27" s="205"/>
      <c r="AA27" s="212"/>
      <c r="AB27" s="212"/>
      <c r="AC27" s="212"/>
      <c r="AD27" s="81"/>
      <c r="AE27" s="81"/>
      <c r="AF27" s="81"/>
    </row>
    <row r="28" spans="1:32" ht="20.25" customHeight="1">
      <c r="A28" s="196" t="s">
        <v>35</v>
      </c>
      <c r="B28" s="313" t="s">
        <v>36</v>
      </c>
      <c r="C28" s="313"/>
      <c r="D28" s="65" t="s">
        <v>37</v>
      </c>
      <c r="E28" s="65" t="s">
        <v>38</v>
      </c>
      <c r="F28" s="65" t="s">
        <v>39</v>
      </c>
      <c r="G28" s="313" t="s">
        <v>40</v>
      </c>
      <c r="H28" s="313"/>
      <c r="I28" s="313" t="s">
        <v>41</v>
      </c>
      <c r="J28" s="313"/>
      <c r="K28" s="313" t="s">
        <v>52</v>
      </c>
      <c r="L28" s="313"/>
      <c r="M28" s="196" t="s">
        <v>209</v>
      </c>
      <c r="N28" s="462" t="s">
        <v>5</v>
      </c>
      <c r="O28" s="322"/>
      <c r="P28" s="322"/>
      <c r="Q28" s="213"/>
      <c r="R28" s="322"/>
      <c r="S28" s="323"/>
      <c r="T28" s="206"/>
      <c r="U28" s="206"/>
      <c r="V28" s="206"/>
      <c r="W28" s="311" t="s">
        <v>204</v>
      </c>
      <c r="X28" s="312"/>
      <c r="Y28" s="312"/>
      <c r="Z28" s="312"/>
      <c r="AA28" s="312"/>
      <c r="AB28" s="207"/>
      <c r="AC28" s="233">
        <f>AC26/X2</f>
        <v>0.56474</v>
      </c>
      <c r="AD28" s="130"/>
      <c r="AE28" s="130"/>
      <c r="AF28" s="130"/>
    </row>
    <row r="29" spans="1:32" ht="37.5" customHeight="1">
      <c r="A29" s="196" t="s">
        <v>280</v>
      </c>
      <c r="B29" s="313" t="s">
        <v>281</v>
      </c>
      <c r="C29" s="313"/>
      <c r="D29" s="65" t="s">
        <v>253</v>
      </c>
      <c r="E29" s="65" t="s">
        <v>129</v>
      </c>
      <c r="F29" s="65" t="s">
        <v>282</v>
      </c>
      <c r="G29" s="313" t="s">
        <v>283</v>
      </c>
      <c r="H29" s="313"/>
      <c r="I29" s="313" t="s">
        <v>284</v>
      </c>
      <c r="J29" s="313"/>
      <c r="K29" s="313" t="s">
        <v>59</v>
      </c>
      <c r="L29" s="313"/>
      <c r="M29" s="183">
        <f ca="1">NOW()</f>
        <v>41122.35318252315</v>
      </c>
      <c r="N29" s="102" t="s">
        <v>19</v>
      </c>
      <c r="O29" s="88" t="s">
        <v>20</v>
      </c>
      <c r="P29" s="88" t="s">
        <v>21</v>
      </c>
      <c r="Q29" s="88" t="s">
        <v>22</v>
      </c>
      <c r="R29" s="406" t="s">
        <v>8</v>
      </c>
      <c r="S29" s="407"/>
      <c r="T29" s="203"/>
      <c r="U29" s="203"/>
      <c r="V29" s="203"/>
      <c r="W29" s="184"/>
      <c r="X29" s="204" t="s">
        <v>205</v>
      </c>
      <c r="Y29" s="204"/>
      <c r="Z29" s="204"/>
      <c r="AA29" s="204" t="s">
        <v>23</v>
      </c>
      <c r="AB29" s="408" t="s">
        <v>285</v>
      </c>
      <c r="AC29" s="409"/>
      <c r="AD29" s="130"/>
      <c r="AE29" s="130"/>
      <c r="AF29" s="130"/>
    </row>
    <row r="30" spans="14:29" ht="19.5" customHeight="1" thickBot="1">
      <c r="N30" s="136">
        <f>X2</f>
        <v>100</v>
      </c>
      <c r="O30" s="137"/>
      <c r="P30" s="138">
        <f>AC26</f>
        <v>56.474000000000004</v>
      </c>
      <c r="Q30" s="139">
        <v>0</v>
      </c>
      <c r="R30" s="307">
        <f>P30+Q30</f>
        <v>56.474000000000004</v>
      </c>
      <c r="S30" s="308"/>
      <c r="T30" s="140"/>
      <c r="U30" s="141"/>
      <c r="V30" s="141"/>
      <c r="W30" s="127"/>
      <c r="X30" s="142">
        <f>AC28/AA30</f>
        <v>1.8824666666666667</v>
      </c>
      <c r="Y30" s="142"/>
      <c r="Z30" s="142"/>
      <c r="AA30" s="143">
        <v>0.3</v>
      </c>
      <c r="AB30" s="309">
        <f ca="1">NOW()</f>
        <v>41122.35318252315</v>
      </c>
      <c r="AC30" s="310"/>
    </row>
  </sheetData>
  <sheetProtection/>
  <mergeCells count="104">
    <mergeCell ref="B3:G4"/>
    <mergeCell ref="P3:V4"/>
    <mergeCell ref="A5:D5"/>
    <mergeCell ref="E5:F5"/>
    <mergeCell ref="G5:M5"/>
    <mergeCell ref="N5:Q5"/>
    <mergeCell ref="A1:K1"/>
    <mergeCell ref="N1:AC1"/>
    <mergeCell ref="A2:B2"/>
    <mergeCell ref="C2:G2"/>
    <mergeCell ref="N2:O2"/>
    <mergeCell ref="P2:T2"/>
    <mergeCell ref="X5:Y5"/>
    <mergeCell ref="A6:D6"/>
    <mergeCell ref="E6:F6"/>
    <mergeCell ref="H6:M6"/>
    <mergeCell ref="N6:Q6"/>
    <mergeCell ref="A7:D7"/>
    <mergeCell ref="E7:F7"/>
    <mergeCell ref="H7:M7"/>
    <mergeCell ref="N7:Q7"/>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23:F24"/>
    <mergeCell ref="H23:M23"/>
    <mergeCell ref="N23:Q23"/>
    <mergeCell ref="N24:Q24"/>
    <mergeCell ref="R24:AB24"/>
    <mergeCell ref="A25:K25"/>
    <mergeCell ref="N25:Q25"/>
    <mergeCell ref="A20:F20"/>
    <mergeCell ref="H20:M20"/>
    <mergeCell ref="N20:Q20"/>
    <mergeCell ref="A21:F22"/>
    <mergeCell ref="H21:M21"/>
    <mergeCell ref="N21:Q21"/>
    <mergeCell ref="H22:M22"/>
    <mergeCell ref="N22:Q22"/>
    <mergeCell ref="A26:E26"/>
    <mergeCell ref="G26:H26"/>
    <mergeCell ref="I26:K26"/>
    <mergeCell ref="P26:Q26"/>
    <mergeCell ref="R27:S27"/>
    <mergeCell ref="B28:C28"/>
    <mergeCell ref="G28:H28"/>
    <mergeCell ref="I28:J28"/>
    <mergeCell ref="K28:L28"/>
    <mergeCell ref="N28:P28"/>
    <mergeCell ref="AB29:AC29"/>
    <mergeCell ref="R30:S30"/>
    <mergeCell ref="AB30:AC30"/>
    <mergeCell ref="R28:S28"/>
    <mergeCell ref="W28:AA28"/>
    <mergeCell ref="B29:C29"/>
    <mergeCell ref="G29:H29"/>
    <mergeCell ref="I29:J29"/>
    <mergeCell ref="K29:L29"/>
    <mergeCell ref="R29:S29"/>
  </mergeCells>
  <hyperlinks>
    <hyperlink ref="A6:D6" location="'Pie Crust'!A1" display="Pie Crust -- SEE RECIPE"/>
    <hyperlink ref="M1" location="LIST!A1" display="BACK TO MENU LIST"/>
  </hyperlinks>
  <printOptions/>
  <pageMargins left="0.7" right="0.45" top="0.75" bottom="0.5" header="0.3" footer="0.3"/>
  <pageSetup horizontalDpi="600" verticalDpi="600" orientation="landscape" scale="78" r:id="rId1"/>
  <colBreaks count="1" manualBreakCount="1">
    <brk id="13" max="65535" man="1"/>
  </colBreaks>
</worksheet>
</file>

<file path=xl/worksheets/sheet11.xml><?xml version="1.0" encoding="utf-8"?>
<worksheet xmlns="http://schemas.openxmlformats.org/spreadsheetml/2006/main" xmlns:r="http://schemas.openxmlformats.org/officeDocument/2006/relationships">
  <dimension ref="A1:AH30"/>
  <sheetViews>
    <sheetView zoomScalePageLayoutView="0" workbookViewId="0" topLeftCell="A1">
      <selection activeCell="M1" sqref="M1"/>
    </sheetView>
  </sheetViews>
  <sheetFormatPr defaultColWidth="9.140625" defaultRowHeight="12.75"/>
  <cols>
    <col min="1" max="1" width="9.8515625" style="194" customWidth="1"/>
    <col min="2" max="3" width="9.140625" style="194" customWidth="1"/>
    <col min="4" max="4" width="9.8515625" style="194" customWidth="1"/>
    <col min="5" max="5" width="9.140625" style="194" customWidth="1"/>
    <col min="6" max="6" width="14.421875" style="194" customWidth="1"/>
    <col min="7" max="7" width="4.8515625" style="194" customWidth="1"/>
    <col min="8" max="8" width="8.57421875" style="194" customWidth="1"/>
    <col min="9" max="9" width="9.8515625" style="194" customWidth="1"/>
    <col min="10" max="10" width="8.57421875" style="194" customWidth="1"/>
    <col min="11" max="12" width="13.7109375" style="194" customWidth="1"/>
    <col min="13" max="13" width="38.8515625" style="194" customWidth="1"/>
    <col min="14" max="16" width="9.140625" style="194" customWidth="1"/>
    <col min="17" max="17" width="6.140625" style="194" customWidth="1"/>
    <col min="18" max="18" width="8.57421875" style="194" customWidth="1"/>
    <col min="19" max="19" width="7.7109375" style="194" customWidth="1"/>
    <col min="20" max="20" width="10.421875" style="194" customWidth="1"/>
    <col min="21" max="22" width="8.8515625" style="194" customWidth="1"/>
    <col min="23" max="23" width="9.8515625" style="194" customWidth="1"/>
    <col min="24" max="24" width="12.28125" style="194" customWidth="1"/>
    <col min="25" max="25" width="3.8515625" style="194" customWidth="1"/>
    <col min="26" max="26" width="10.28125" style="194" customWidth="1"/>
    <col min="27" max="27" width="8.140625" style="194" customWidth="1"/>
    <col min="28" max="28" width="8.57421875" style="194" customWidth="1"/>
    <col min="29" max="29" width="11.57421875" style="194" customWidth="1"/>
    <col min="30" max="32" width="9.00390625" style="194" customWidth="1"/>
    <col min="33" max="16384" width="9.140625" style="194" customWidth="1"/>
  </cols>
  <sheetData>
    <row r="1" spans="1:34" ht="21">
      <c r="A1" s="453" t="s">
        <v>43</v>
      </c>
      <c r="B1" s="453"/>
      <c r="C1" s="453"/>
      <c r="D1" s="453"/>
      <c r="E1" s="453"/>
      <c r="F1" s="453"/>
      <c r="G1" s="453"/>
      <c r="H1" s="453"/>
      <c r="I1" s="453"/>
      <c r="J1" s="453"/>
      <c r="K1" s="453"/>
      <c r="L1" s="79"/>
      <c r="M1" s="243" t="s">
        <v>584</v>
      </c>
      <c r="N1" s="386" t="s">
        <v>56</v>
      </c>
      <c r="O1" s="387"/>
      <c r="P1" s="387"/>
      <c r="Q1" s="387"/>
      <c r="R1" s="387"/>
      <c r="S1" s="387"/>
      <c r="T1" s="387"/>
      <c r="U1" s="387"/>
      <c r="V1" s="387"/>
      <c r="W1" s="387"/>
      <c r="X1" s="387"/>
      <c r="Y1" s="387"/>
      <c r="Z1" s="387"/>
      <c r="AA1" s="387"/>
      <c r="AB1" s="387"/>
      <c r="AC1" s="387"/>
      <c r="AD1" s="205"/>
      <c r="AE1" s="205"/>
      <c r="AF1" s="205"/>
      <c r="AG1" s="81"/>
      <c r="AH1" s="81"/>
    </row>
    <row r="2" spans="1:34" ht="47.25" customHeight="1" thickBot="1">
      <c r="A2" s="369" t="s">
        <v>44</v>
      </c>
      <c r="B2" s="369"/>
      <c r="C2" s="388" t="s">
        <v>232</v>
      </c>
      <c r="D2" s="388"/>
      <c r="E2" s="388"/>
      <c r="F2" s="388"/>
      <c r="G2" s="388"/>
      <c r="H2" s="212" t="s">
        <v>55</v>
      </c>
      <c r="I2" s="82">
        <v>100</v>
      </c>
      <c r="J2" s="212" t="s">
        <v>48</v>
      </c>
      <c r="K2" s="83">
        <v>1</v>
      </c>
      <c r="L2" s="84" t="s">
        <v>233</v>
      </c>
      <c r="M2" s="85"/>
      <c r="N2" s="389" t="s">
        <v>17</v>
      </c>
      <c r="O2" s="389"/>
      <c r="P2" s="390" t="str">
        <f>C2</f>
        <v>Blueberry Cobbler</v>
      </c>
      <c r="Q2" s="390"/>
      <c r="R2" s="390"/>
      <c r="S2" s="390"/>
      <c r="T2" s="391"/>
      <c r="U2" s="86"/>
      <c r="V2" s="86"/>
      <c r="W2" s="212" t="s">
        <v>55</v>
      </c>
      <c r="X2" s="87">
        <f>I2</f>
        <v>100</v>
      </c>
      <c r="Y2" s="95"/>
      <c r="Z2" s="88" t="s">
        <v>53</v>
      </c>
      <c r="AA2" s="89">
        <f>K2</f>
        <v>1</v>
      </c>
      <c r="AB2" s="90" t="s">
        <v>233</v>
      </c>
      <c r="AC2" s="91"/>
      <c r="AD2" s="92"/>
      <c r="AE2" s="92"/>
      <c r="AF2" s="92"/>
      <c r="AG2" s="91"/>
      <c r="AH2" s="91"/>
    </row>
    <row r="3" spans="1:34" ht="19.5" customHeight="1">
      <c r="A3" s="209"/>
      <c r="B3" s="369"/>
      <c r="C3" s="419"/>
      <c r="D3" s="419"/>
      <c r="E3" s="419"/>
      <c r="F3" s="419"/>
      <c r="G3" s="419"/>
      <c r="H3" s="211"/>
      <c r="I3" s="205"/>
      <c r="J3" s="212"/>
      <c r="K3" s="89"/>
      <c r="L3" s="93"/>
      <c r="M3" s="94"/>
      <c r="N3" s="212"/>
      <c r="O3" s="212"/>
      <c r="P3" s="430">
        <f>C3</f>
        <v>0</v>
      </c>
      <c r="Q3" s="419"/>
      <c r="R3" s="419"/>
      <c r="S3" s="419"/>
      <c r="T3" s="419"/>
      <c r="U3" s="419"/>
      <c r="V3" s="419"/>
      <c r="W3" s="212"/>
      <c r="X3" s="95">
        <f>I3</f>
        <v>0</v>
      </c>
      <c r="Y3" s="95"/>
      <c r="Z3" s="88"/>
      <c r="AA3" s="89"/>
      <c r="AB3" s="90"/>
      <c r="AC3" s="91"/>
      <c r="AD3" s="92"/>
      <c r="AE3" s="92"/>
      <c r="AF3" s="92"/>
      <c r="AG3" s="91"/>
      <c r="AH3" s="91"/>
    </row>
    <row r="4" spans="2:34" ht="15" customHeight="1" thickBot="1">
      <c r="B4" s="410"/>
      <c r="C4" s="410"/>
      <c r="D4" s="410"/>
      <c r="E4" s="410"/>
      <c r="F4" s="410"/>
      <c r="G4" s="410"/>
      <c r="H4" s="96"/>
      <c r="I4" s="96"/>
      <c r="N4" s="97"/>
      <c r="O4" s="97"/>
      <c r="P4" s="410"/>
      <c r="Q4" s="410"/>
      <c r="R4" s="410"/>
      <c r="S4" s="410"/>
      <c r="T4" s="410"/>
      <c r="U4" s="410"/>
      <c r="V4" s="410"/>
      <c r="W4" s="205"/>
      <c r="X4" s="91"/>
      <c r="Y4" s="91"/>
      <c r="Z4" s="91"/>
      <c r="AA4" s="91"/>
      <c r="AB4" s="91"/>
      <c r="AC4" s="91"/>
      <c r="AD4" s="98"/>
      <c r="AE4" s="98"/>
      <c r="AF4" s="98"/>
      <c r="AG4" s="91"/>
      <c r="AH4" s="91"/>
    </row>
    <row r="5" spans="1:32" ht="45.75" customHeight="1" thickBot="1">
      <c r="A5" s="380" t="s">
        <v>1</v>
      </c>
      <c r="B5" s="431"/>
      <c r="C5" s="431"/>
      <c r="D5" s="432"/>
      <c r="E5" s="422" t="s">
        <v>54</v>
      </c>
      <c r="F5" s="424"/>
      <c r="G5" s="422" t="s">
        <v>32</v>
      </c>
      <c r="H5" s="423"/>
      <c r="I5" s="423"/>
      <c r="J5" s="423"/>
      <c r="K5" s="423"/>
      <c r="L5" s="423"/>
      <c r="M5" s="424"/>
      <c r="N5" s="420" t="s">
        <v>1</v>
      </c>
      <c r="O5" s="421"/>
      <c r="P5" s="421"/>
      <c r="Q5" s="421"/>
      <c r="R5" s="99" t="s">
        <v>31</v>
      </c>
      <c r="S5" s="210" t="s">
        <v>2</v>
      </c>
      <c r="T5" s="100" t="s">
        <v>51</v>
      </c>
      <c r="U5" s="99" t="s">
        <v>30</v>
      </c>
      <c r="V5" s="99" t="s">
        <v>49</v>
      </c>
      <c r="W5" s="99" t="s">
        <v>58</v>
      </c>
      <c r="X5" s="392" t="s">
        <v>164</v>
      </c>
      <c r="Y5" s="392"/>
      <c r="Z5" s="99" t="s">
        <v>50</v>
      </c>
      <c r="AA5" s="100" t="s">
        <v>13</v>
      </c>
      <c r="AB5" s="100" t="s">
        <v>207</v>
      </c>
      <c r="AC5" s="101" t="s">
        <v>208</v>
      </c>
      <c r="AD5" s="205"/>
      <c r="AE5" s="205"/>
      <c r="AF5" s="205"/>
    </row>
    <row r="6" spans="1:32" ht="18.75" customHeight="1">
      <c r="A6" s="434" t="s">
        <v>213</v>
      </c>
      <c r="B6" s="435"/>
      <c r="C6" s="435"/>
      <c r="D6" s="436"/>
      <c r="E6" s="365" t="s">
        <v>234</v>
      </c>
      <c r="F6" s="366"/>
      <c r="G6" s="102">
        <v>1</v>
      </c>
      <c r="H6" s="363" t="s">
        <v>235</v>
      </c>
      <c r="I6" s="428"/>
      <c r="J6" s="428"/>
      <c r="K6" s="428"/>
      <c r="L6" s="428"/>
      <c r="M6" s="429"/>
      <c r="N6" s="396" t="str">
        <f aca="true" t="shared" si="0" ref="N6:N21">A6</f>
        <v>Pie Crust -- SEE RECIPE</v>
      </c>
      <c r="O6" s="397"/>
      <c r="P6" s="397"/>
      <c r="Q6" s="397"/>
      <c r="R6" s="103">
        <v>0.325</v>
      </c>
      <c r="S6" s="104" t="s">
        <v>57</v>
      </c>
      <c r="T6" s="105">
        <f>R6*X2</f>
        <v>32.5</v>
      </c>
      <c r="U6" s="116">
        <f>(X2*R6)/AA6</f>
        <v>32.5</v>
      </c>
      <c r="V6" s="107" t="s">
        <v>57</v>
      </c>
      <c r="W6" s="108">
        <v>0.37</v>
      </c>
      <c r="X6" s="109">
        <f>U6/1</f>
        <v>32.5</v>
      </c>
      <c r="Y6" s="109"/>
      <c r="Z6" s="110">
        <f>W6*X6</f>
        <v>12.025</v>
      </c>
      <c r="AA6" s="111">
        <v>1</v>
      </c>
      <c r="AB6" s="112">
        <f>Z6/X2</f>
        <v>0.12025000000000001</v>
      </c>
      <c r="AC6" s="113">
        <f>Z6</f>
        <v>12.025</v>
      </c>
      <c r="AD6" s="114"/>
      <c r="AE6" s="114"/>
      <c r="AF6" s="114"/>
    </row>
    <row r="7" spans="1:32" ht="18.75" customHeight="1">
      <c r="A7" s="351" t="s">
        <v>236</v>
      </c>
      <c r="B7" s="352"/>
      <c r="C7" s="352"/>
      <c r="D7" s="353"/>
      <c r="E7" s="356" t="s">
        <v>237</v>
      </c>
      <c r="F7" s="355"/>
      <c r="G7" s="102">
        <v>2</v>
      </c>
      <c r="H7" s="352" t="s">
        <v>238</v>
      </c>
      <c r="I7" s="394"/>
      <c r="J7" s="394"/>
      <c r="K7" s="394"/>
      <c r="L7" s="394"/>
      <c r="M7" s="395"/>
      <c r="N7" s="396" t="str">
        <f t="shared" si="0"/>
        <v>Pie Filling, Blueberry, Prepared</v>
      </c>
      <c r="O7" s="397"/>
      <c r="P7" s="397"/>
      <c r="Q7" s="397"/>
      <c r="R7" s="115">
        <v>0.03</v>
      </c>
      <c r="S7" s="104" t="s">
        <v>180</v>
      </c>
      <c r="T7" s="109">
        <f>X2*R7</f>
        <v>3</v>
      </c>
      <c r="U7" s="116">
        <f>(X2*R7)/AA7</f>
        <v>3</v>
      </c>
      <c r="V7" s="107" t="s">
        <v>180</v>
      </c>
      <c r="W7" s="108">
        <v>19.26</v>
      </c>
      <c r="X7" s="109">
        <f>U7/1</f>
        <v>3</v>
      </c>
      <c r="Y7" s="109"/>
      <c r="Z7" s="110">
        <f>W7*X7</f>
        <v>57.78</v>
      </c>
      <c r="AA7" s="117">
        <v>1</v>
      </c>
      <c r="AB7" s="112">
        <f>Z7/X2</f>
        <v>0.5778</v>
      </c>
      <c r="AC7" s="113">
        <f>Z7</f>
        <v>57.78</v>
      </c>
      <c r="AD7" s="114"/>
      <c r="AE7" s="114"/>
      <c r="AF7" s="114"/>
    </row>
    <row r="8" spans="1:32" ht="18.75" customHeight="1">
      <c r="A8" s="351"/>
      <c r="B8" s="352"/>
      <c r="C8" s="352"/>
      <c r="D8" s="353"/>
      <c r="E8" s="354"/>
      <c r="F8" s="355"/>
      <c r="G8" s="102">
        <v>3</v>
      </c>
      <c r="H8" s="352" t="s">
        <v>239</v>
      </c>
      <c r="I8" s="394"/>
      <c r="J8" s="394"/>
      <c r="K8" s="394"/>
      <c r="L8" s="394"/>
      <c r="M8" s="395"/>
      <c r="N8" s="396">
        <f>A8</f>
        <v>0</v>
      </c>
      <c r="O8" s="397"/>
      <c r="P8" s="397"/>
      <c r="Q8" s="397"/>
      <c r="R8" s="115"/>
      <c r="S8" s="104"/>
      <c r="T8" s="105">
        <f>X2*R8</f>
        <v>0</v>
      </c>
      <c r="U8" s="116">
        <f>(X2*R8)/AA8</f>
        <v>0</v>
      </c>
      <c r="V8" s="107"/>
      <c r="W8" s="108">
        <v>0</v>
      </c>
      <c r="X8" s="109">
        <f>U8/1</f>
        <v>0</v>
      </c>
      <c r="Y8" s="109"/>
      <c r="Z8" s="110">
        <f>W8*X8</f>
        <v>0</v>
      </c>
      <c r="AA8" s="117">
        <v>1</v>
      </c>
      <c r="AB8" s="112">
        <f>Z8/X2</f>
        <v>0</v>
      </c>
      <c r="AC8" s="118">
        <f>ROUND(U8*AB8,5)</f>
        <v>0</v>
      </c>
      <c r="AD8" s="114"/>
      <c r="AE8" s="114"/>
      <c r="AF8" s="114"/>
    </row>
    <row r="9" spans="1:32" ht="18.75" customHeight="1">
      <c r="A9" s="351"/>
      <c r="B9" s="352"/>
      <c r="C9" s="352"/>
      <c r="D9" s="353"/>
      <c r="E9" s="356"/>
      <c r="F9" s="355"/>
      <c r="G9" s="102">
        <v>4</v>
      </c>
      <c r="H9" s="352" t="s">
        <v>240</v>
      </c>
      <c r="I9" s="394"/>
      <c r="J9" s="394"/>
      <c r="K9" s="394"/>
      <c r="L9" s="394"/>
      <c r="M9" s="395"/>
      <c r="N9" s="396">
        <f t="shared" si="0"/>
        <v>0</v>
      </c>
      <c r="O9" s="397"/>
      <c r="P9" s="397"/>
      <c r="Q9" s="397"/>
      <c r="R9" s="115"/>
      <c r="S9" s="104"/>
      <c r="T9" s="105"/>
      <c r="U9" s="116"/>
      <c r="V9" s="107"/>
      <c r="W9" s="108"/>
      <c r="X9" s="109"/>
      <c r="Y9" s="109"/>
      <c r="Z9" s="110"/>
      <c r="AA9" s="117"/>
      <c r="AB9" s="112"/>
      <c r="AC9" s="118"/>
      <c r="AD9" s="114"/>
      <c r="AE9" s="114"/>
      <c r="AF9" s="114"/>
    </row>
    <row r="10" spans="1:32" ht="18.75" customHeight="1">
      <c r="A10" s="351"/>
      <c r="B10" s="352"/>
      <c r="C10" s="352"/>
      <c r="D10" s="353"/>
      <c r="E10" s="356"/>
      <c r="F10" s="355"/>
      <c r="G10" s="102"/>
      <c r="H10" s="352" t="s">
        <v>241</v>
      </c>
      <c r="I10" s="473"/>
      <c r="J10" s="473"/>
      <c r="K10" s="473"/>
      <c r="L10" s="473"/>
      <c r="M10" s="474"/>
      <c r="N10" s="396">
        <f t="shared" si="0"/>
        <v>0</v>
      </c>
      <c r="O10" s="397"/>
      <c r="P10" s="397"/>
      <c r="Q10" s="397"/>
      <c r="R10" s="119"/>
      <c r="S10" s="104"/>
      <c r="T10" s="105"/>
      <c r="U10" s="116"/>
      <c r="V10" s="107"/>
      <c r="W10" s="108"/>
      <c r="X10" s="109"/>
      <c r="Y10" s="109"/>
      <c r="Z10" s="110"/>
      <c r="AA10" s="117"/>
      <c r="AB10" s="112"/>
      <c r="AC10" s="118"/>
      <c r="AD10" s="114"/>
      <c r="AE10" s="114"/>
      <c r="AF10" s="114"/>
    </row>
    <row r="11" spans="1:32" ht="18.75" customHeight="1">
      <c r="A11" s="351"/>
      <c r="B11" s="352"/>
      <c r="C11" s="352"/>
      <c r="D11" s="353"/>
      <c r="E11" s="356"/>
      <c r="F11" s="355"/>
      <c r="G11" s="102">
        <v>5</v>
      </c>
      <c r="H11" s="352" t="s">
        <v>242</v>
      </c>
      <c r="I11" s="473"/>
      <c r="J11" s="473"/>
      <c r="K11" s="473"/>
      <c r="L11" s="473"/>
      <c r="M11" s="474"/>
      <c r="N11" s="393">
        <f t="shared" si="0"/>
        <v>0</v>
      </c>
      <c r="O11" s="359"/>
      <c r="P11" s="359"/>
      <c r="Q11" s="359"/>
      <c r="R11" s="115"/>
      <c r="S11" s="104"/>
      <c r="T11" s="105"/>
      <c r="U11" s="116"/>
      <c r="V11" s="107"/>
      <c r="W11" s="108"/>
      <c r="X11" s="109"/>
      <c r="Y11" s="109"/>
      <c r="Z11" s="110"/>
      <c r="AA11" s="117"/>
      <c r="AB11" s="112"/>
      <c r="AC11" s="113"/>
      <c r="AD11" s="114"/>
      <c r="AE11" s="114"/>
      <c r="AF11" s="114"/>
    </row>
    <row r="12" spans="1:32" ht="18.75" customHeight="1">
      <c r="A12" s="351"/>
      <c r="B12" s="352"/>
      <c r="C12" s="352"/>
      <c r="D12" s="353"/>
      <c r="E12" s="356"/>
      <c r="F12" s="355"/>
      <c r="G12" s="102">
        <v>6</v>
      </c>
      <c r="H12" s="352" t="s">
        <v>243</v>
      </c>
      <c r="I12" s="473"/>
      <c r="J12" s="473"/>
      <c r="K12" s="473"/>
      <c r="L12" s="473"/>
      <c r="M12" s="474"/>
      <c r="N12" s="351">
        <f>A12</f>
        <v>0</v>
      </c>
      <c r="O12" s="357"/>
      <c r="P12" s="357"/>
      <c r="Q12" s="357"/>
      <c r="R12" s="115"/>
      <c r="S12" s="104"/>
      <c r="T12" s="105"/>
      <c r="U12" s="116"/>
      <c r="V12" s="107"/>
      <c r="W12" s="108"/>
      <c r="X12" s="109"/>
      <c r="Y12" s="109"/>
      <c r="Z12" s="110"/>
      <c r="AA12" s="117"/>
      <c r="AB12" s="112"/>
      <c r="AC12" s="118"/>
      <c r="AD12" s="114"/>
      <c r="AE12" s="114"/>
      <c r="AF12" s="114"/>
    </row>
    <row r="13" spans="1:32" ht="18.75" customHeight="1">
      <c r="A13" s="351"/>
      <c r="B13" s="352"/>
      <c r="C13" s="352"/>
      <c r="D13" s="353"/>
      <c r="E13" s="354"/>
      <c r="F13" s="355"/>
      <c r="G13" s="102">
        <v>7</v>
      </c>
      <c r="H13" s="352" t="s">
        <v>244</v>
      </c>
      <c r="I13" s="394"/>
      <c r="J13" s="394"/>
      <c r="K13" s="394"/>
      <c r="L13" s="394"/>
      <c r="M13" s="395"/>
      <c r="N13" s="396">
        <f t="shared" si="0"/>
        <v>0</v>
      </c>
      <c r="O13" s="397"/>
      <c r="P13" s="397"/>
      <c r="Q13" s="397"/>
      <c r="R13" s="115"/>
      <c r="S13" s="104"/>
      <c r="T13" s="105"/>
      <c r="U13" s="116"/>
      <c r="V13" s="107"/>
      <c r="W13" s="108"/>
      <c r="X13" s="109"/>
      <c r="Y13" s="109"/>
      <c r="Z13" s="110"/>
      <c r="AA13" s="117"/>
      <c r="AB13" s="112"/>
      <c r="AC13" s="118"/>
      <c r="AD13" s="114"/>
      <c r="AE13" s="114"/>
      <c r="AF13" s="114"/>
    </row>
    <row r="14" spans="1:32" ht="18.75" customHeight="1">
      <c r="A14" s="351"/>
      <c r="B14" s="352"/>
      <c r="C14" s="352"/>
      <c r="D14" s="353"/>
      <c r="E14" s="354"/>
      <c r="F14" s="355"/>
      <c r="G14" s="102">
        <v>8</v>
      </c>
      <c r="H14" s="352" t="s">
        <v>245</v>
      </c>
      <c r="I14" s="394"/>
      <c r="J14" s="394"/>
      <c r="K14" s="394"/>
      <c r="L14" s="394"/>
      <c r="M14" s="395"/>
      <c r="N14" s="396">
        <f t="shared" si="0"/>
        <v>0</v>
      </c>
      <c r="O14" s="397"/>
      <c r="P14" s="397"/>
      <c r="Q14" s="397"/>
      <c r="R14" s="115"/>
      <c r="S14" s="104"/>
      <c r="T14" s="105"/>
      <c r="U14" s="116"/>
      <c r="V14" s="107"/>
      <c r="W14" s="108"/>
      <c r="X14" s="109"/>
      <c r="Y14" s="109"/>
      <c r="Z14" s="110"/>
      <c r="AA14" s="117"/>
      <c r="AB14" s="112"/>
      <c r="AC14" s="118"/>
      <c r="AD14" s="114"/>
      <c r="AE14" s="114"/>
      <c r="AF14" s="114"/>
    </row>
    <row r="15" spans="1:32" ht="18.75" customHeight="1">
      <c r="A15" s="351"/>
      <c r="B15" s="352"/>
      <c r="C15" s="352"/>
      <c r="D15" s="353"/>
      <c r="E15" s="354"/>
      <c r="F15" s="355"/>
      <c r="G15" s="102">
        <v>9</v>
      </c>
      <c r="H15" s="352" t="s">
        <v>246</v>
      </c>
      <c r="I15" s="394"/>
      <c r="J15" s="394"/>
      <c r="K15" s="394"/>
      <c r="L15" s="394"/>
      <c r="M15" s="395"/>
      <c r="N15" s="396">
        <f t="shared" si="0"/>
        <v>0</v>
      </c>
      <c r="O15" s="397"/>
      <c r="P15" s="397"/>
      <c r="Q15" s="397"/>
      <c r="R15" s="115"/>
      <c r="S15" s="104"/>
      <c r="T15" s="105"/>
      <c r="U15" s="116"/>
      <c r="V15" s="107"/>
      <c r="W15" s="108"/>
      <c r="X15" s="105"/>
      <c r="Y15" s="105"/>
      <c r="Z15" s="110"/>
      <c r="AA15" s="117"/>
      <c r="AB15" s="112"/>
      <c r="AC15" s="118"/>
      <c r="AD15" s="114"/>
      <c r="AE15" s="114"/>
      <c r="AF15" s="114"/>
    </row>
    <row r="16" spans="1:32" ht="18.75" customHeight="1">
      <c r="A16" s="351"/>
      <c r="B16" s="352"/>
      <c r="C16" s="352"/>
      <c r="D16" s="353"/>
      <c r="E16" s="354"/>
      <c r="F16" s="355"/>
      <c r="G16" s="102">
        <v>10</v>
      </c>
      <c r="H16" s="352" t="s">
        <v>247</v>
      </c>
      <c r="I16" s="394"/>
      <c r="J16" s="394"/>
      <c r="K16" s="394"/>
      <c r="L16" s="394"/>
      <c r="M16" s="395"/>
      <c r="N16" s="396">
        <f t="shared" si="0"/>
        <v>0</v>
      </c>
      <c r="O16" s="397"/>
      <c r="P16" s="397"/>
      <c r="Q16" s="397"/>
      <c r="R16" s="115"/>
      <c r="S16" s="104"/>
      <c r="T16" s="105"/>
      <c r="U16" s="116"/>
      <c r="V16" s="107"/>
      <c r="W16" s="108"/>
      <c r="X16" s="105"/>
      <c r="Y16" s="105"/>
      <c r="Z16" s="110"/>
      <c r="AA16" s="117"/>
      <c r="AB16" s="112"/>
      <c r="AC16" s="118"/>
      <c r="AD16" s="114"/>
      <c r="AE16" s="114"/>
      <c r="AF16" s="114"/>
    </row>
    <row r="17" spans="1:32" ht="18.75" customHeight="1">
      <c r="A17" s="351"/>
      <c r="B17" s="352"/>
      <c r="C17" s="352"/>
      <c r="D17" s="353"/>
      <c r="E17" s="354"/>
      <c r="F17" s="355"/>
      <c r="G17" s="102"/>
      <c r="H17" s="352" t="s">
        <v>248</v>
      </c>
      <c r="I17" s="394"/>
      <c r="J17" s="394"/>
      <c r="K17" s="394"/>
      <c r="L17" s="394"/>
      <c r="M17" s="395"/>
      <c r="N17" s="396">
        <f t="shared" si="0"/>
        <v>0</v>
      </c>
      <c r="O17" s="397"/>
      <c r="P17" s="397"/>
      <c r="Q17" s="397"/>
      <c r="R17" s="115"/>
      <c r="S17" s="104"/>
      <c r="T17" s="105"/>
      <c r="U17" s="116"/>
      <c r="V17" s="107"/>
      <c r="W17" s="108"/>
      <c r="X17" s="105"/>
      <c r="Y17" s="105"/>
      <c r="Z17" s="110"/>
      <c r="AA17" s="117"/>
      <c r="AB17" s="112"/>
      <c r="AC17" s="118"/>
      <c r="AD17" s="114"/>
      <c r="AE17" s="114"/>
      <c r="AF17" s="114"/>
    </row>
    <row r="18" spans="1:32" ht="18.75" customHeight="1">
      <c r="A18" s="351"/>
      <c r="B18" s="352"/>
      <c r="C18" s="352"/>
      <c r="D18" s="353"/>
      <c r="E18" s="354"/>
      <c r="F18" s="355"/>
      <c r="G18" s="102">
        <v>11</v>
      </c>
      <c r="H18" s="352" t="s">
        <v>249</v>
      </c>
      <c r="I18" s="394"/>
      <c r="J18" s="394"/>
      <c r="K18" s="394"/>
      <c r="L18" s="394"/>
      <c r="M18" s="395"/>
      <c r="N18" s="396">
        <f t="shared" si="0"/>
        <v>0</v>
      </c>
      <c r="O18" s="397"/>
      <c r="P18" s="397"/>
      <c r="Q18" s="397"/>
      <c r="R18" s="115"/>
      <c r="S18" s="104"/>
      <c r="T18" s="105"/>
      <c r="U18" s="116"/>
      <c r="V18" s="107"/>
      <c r="W18" s="108"/>
      <c r="X18" s="105"/>
      <c r="Y18" s="105"/>
      <c r="Z18" s="110"/>
      <c r="AA18" s="117"/>
      <c r="AB18" s="112"/>
      <c r="AC18" s="118"/>
      <c r="AD18" s="114"/>
      <c r="AE18" s="114"/>
      <c r="AF18" s="114"/>
    </row>
    <row r="19" spans="1:32" ht="18.75" customHeight="1">
      <c r="A19" s="351"/>
      <c r="B19" s="352"/>
      <c r="C19" s="352"/>
      <c r="D19" s="353"/>
      <c r="E19" s="354"/>
      <c r="F19" s="355"/>
      <c r="G19" s="102"/>
      <c r="H19" s="352"/>
      <c r="I19" s="394"/>
      <c r="J19" s="394"/>
      <c r="K19" s="394"/>
      <c r="L19" s="394"/>
      <c r="M19" s="395"/>
      <c r="N19" s="396">
        <f t="shared" si="0"/>
        <v>0</v>
      </c>
      <c r="O19" s="397"/>
      <c r="P19" s="397"/>
      <c r="Q19" s="397"/>
      <c r="R19" s="115"/>
      <c r="S19" s="104"/>
      <c r="T19" s="105"/>
      <c r="U19" s="120"/>
      <c r="V19" s="107"/>
      <c r="W19" s="108"/>
      <c r="X19" s="105"/>
      <c r="Y19" s="105"/>
      <c r="Z19" s="110"/>
      <c r="AA19" s="117"/>
      <c r="AB19" s="112"/>
      <c r="AC19" s="118"/>
      <c r="AD19" s="114"/>
      <c r="AE19" s="114"/>
      <c r="AF19" s="114"/>
    </row>
    <row r="20" spans="1:32" ht="18.75" customHeight="1">
      <c r="A20" s="351"/>
      <c r="B20" s="352"/>
      <c r="C20" s="352"/>
      <c r="D20" s="353"/>
      <c r="E20" s="354"/>
      <c r="F20" s="355"/>
      <c r="G20" s="102"/>
      <c r="H20" s="352"/>
      <c r="I20" s="394"/>
      <c r="J20" s="394"/>
      <c r="K20" s="394"/>
      <c r="L20" s="394"/>
      <c r="M20" s="395"/>
      <c r="N20" s="396">
        <f t="shared" si="0"/>
        <v>0</v>
      </c>
      <c r="O20" s="397"/>
      <c r="P20" s="397"/>
      <c r="Q20" s="397"/>
      <c r="R20" s="115"/>
      <c r="S20" s="104"/>
      <c r="T20" s="105"/>
      <c r="U20" s="120"/>
      <c r="V20" s="107"/>
      <c r="W20" s="108"/>
      <c r="X20" s="105"/>
      <c r="Y20" s="105"/>
      <c r="Z20" s="110"/>
      <c r="AA20" s="117"/>
      <c r="AB20" s="112"/>
      <c r="AC20" s="118"/>
      <c r="AD20" s="114"/>
      <c r="AE20" s="114"/>
      <c r="AF20" s="114"/>
    </row>
    <row r="21" spans="1:32" ht="18.75" customHeight="1">
      <c r="A21" s="351"/>
      <c r="B21" s="352"/>
      <c r="C21" s="352"/>
      <c r="D21" s="353"/>
      <c r="E21" s="354"/>
      <c r="F21" s="355"/>
      <c r="G21" s="102"/>
      <c r="H21" s="352"/>
      <c r="I21" s="394"/>
      <c r="J21" s="394"/>
      <c r="K21" s="394"/>
      <c r="L21" s="394"/>
      <c r="M21" s="395"/>
      <c r="N21" s="396">
        <f t="shared" si="0"/>
        <v>0</v>
      </c>
      <c r="O21" s="397"/>
      <c r="P21" s="397"/>
      <c r="Q21" s="397"/>
      <c r="R21" s="115"/>
      <c r="S21" s="104"/>
      <c r="T21" s="105"/>
      <c r="U21" s="120"/>
      <c r="V21" s="107"/>
      <c r="W21" s="108"/>
      <c r="X21" s="105"/>
      <c r="Y21" s="105"/>
      <c r="Z21" s="110"/>
      <c r="AA21" s="117"/>
      <c r="AB21" s="112"/>
      <c r="AC21" s="118"/>
      <c r="AD21" s="114"/>
      <c r="AE21" s="114"/>
      <c r="AF21" s="114"/>
    </row>
    <row r="22" spans="1:32" ht="18.75" customHeight="1">
      <c r="A22" s="351"/>
      <c r="B22" s="352"/>
      <c r="C22" s="352"/>
      <c r="D22" s="353"/>
      <c r="E22" s="354"/>
      <c r="F22" s="355"/>
      <c r="G22" s="102"/>
      <c r="H22" s="352"/>
      <c r="I22" s="394"/>
      <c r="J22" s="394"/>
      <c r="K22" s="394"/>
      <c r="L22" s="394"/>
      <c r="M22" s="395"/>
      <c r="N22" s="396">
        <f>A22</f>
        <v>0</v>
      </c>
      <c r="O22" s="397"/>
      <c r="P22" s="397"/>
      <c r="Q22" s="397"/>
      <c r="R22" s="115"/>
      <c r="S22" s="104"/>
      <c r="T22" s="105"/>
      <c r="U22" s="116"/>
      <c r="V22" s="107"/>
      <c r="W22" s="108"/>
      <c r="X22" s="105"/>
      <c r="Y22" s="105"/>
      <c r="Z22" s="110"/>
      <c r="AA22" s="117"/>
      <c r="AB22" s="112"/>
      <c r="AC22" s="118"/>
      <c r="AD22" s="114"/>
      <c r="AE22" s="114"/>
      <c r="AF22" s="114"/>
    </row>
    <row r="23" spans="1:32" ht="18.75" customHeight="1" thickBot="1">
      <c r="A23" s="413"/>
      <c r="B23" s="400"/>
      <c r="C23" s="400"/>
      <c r="D23" s="414"/>
      <c r="E23" s="354"/>
      <c r="F23" s="355"/>
      <c r="G23" s="122"/>
      <c r="H23" s="400"/>
      <c r="I23" s="401"/>
      <c r="J23" s="401"/>
      <c r="K23" s="401"/>
      <c r="L23" s="401"/>
      <c r="M23" s="402"/>
      <c r="N23" s="396">
        <f>A23</f>
        <v>0</v>
      </c>
      <c r="O23" s="397"/>
      <c r="P23" s="397"/>
      <c r="Q23" s="397"/>
      <c r="R23" s="115"/>
      <c r="S23" s="104"/>
      <c r="T23" s="105"/>
      <c r="U23" s="120"/>
      <c r="V23" s="107"/>
      <c r="W23" s="108"/>
      <c r="X23" s="105"/>
      <c r="Y23" s="105"/>
      <c r="Z23" s="110"/>
      <c r="AA23" s="117"/>
      <c r="AB23" s="112"/>
      <c r="AC23" s="118"/>
      <c r="AD23" s="114"/>
      <c r="AE23" s="114"/>
      <c r="AF23" s="114"/>
    </row>
    <row r="24" spans="1:32" ht="25.5" customHeight="1" thickBot="1">
      <c r="A24" s="123"/>
      <c r="B24" s="197"/>
      <c r="C24" s="197"/>
      <c r="D24" s="197"/>
      <c r="E24" s="197"/>
      <c r="F24" s="197"/>
      <c r="G24" s="197"/>
      <c r="H24" s="197"/>
      <c r="I24" s="197"/>
      <c r="J24" s="197"/>
      <c r="K24" s="198"/>
      <c r="L24" s="213"/>
      <c r="M24" s="213"/>
      <c r="N24" s="415" t="s">
        <v>47</v>
      </c>
      <c r="O24" s="416"/>
      <c r="P24" s="416"/>
      <c r="Q24" s="417"/>
      <c r="R24" s="418" t="s">
        <v>7</v>
      </c>
      <c r="S24" s="417"/>
      <c r="T24" s="417"/>
      <c r="U24" s="417"/>
      <c r="V24" s="417"/>
      <c r="W24" s="417"/>
      <c r="X24" s="417"/>
      <c r="Y24" s="417"/>
      <c r="Z24" s="417"/>
      <c r="AA24" s="417"/>
      <c r="AB24" s="417"/>
      <c r="AC24" s="124">
        <f>ROUNDUP(SUM(AC6:AC23),5)</f>
        <v>69.805</v>
      </c>
      <c r="AD24" s="114"/>
      <c r="AE24" s="114"/>
      <c r="AF24" s="114"/>
    </row>
    <row r="25" spans="1:32" ht="20.25" customHeight="1">
      <c r="A25" s="403" t="s">
        <v>45</v>
      </c>
      <c r="B25" s="404"/>
      <c r="C25" s="404"/>
      <c r="D25" s="404"/>
      <c r="E25" s="404"/>
      <c r="F25" s="404"/>
      <c r="G25" s="404"/>
      <c r="H25" s="404"/>
      <c r="I25" s="404"/>
      <c r="J25" s="404"/>
      <c r="K25" s="405"/>
      <c r="L25" s="220"/>
      <c r="M25" s="220"/>
      <c r="N25" s="411"/>
      <c r="O25" s="412"/>
      <c r="P25" s="412"/>
      <c r="Q25" s="412"/>
      <c r="R25" s="125"/>
      <c r="S25" s="125"/>
      <c r="T25" s="125"/>
      <c r="U25" s="125"/>
      <c r="V25" s="125"/>
      <c r="W25" s="95" t="s">
        <v>9</v>
      </c>
      <c r="X25" s="95"/>
      <c r="Y25" s="95"/>
      <c r="Z25" s="95"/>
      <c r="AA25" s="95"/>
      <c r="AB25" s="95"/>
      <c r="AC25" s="126">
        <f>ROUND(AC24*10/100,5)</f>
        <v>6.9805</v>
      </c>
      <c r="AD25" s="114"/>
      <c r="AE25" s="114"/>
      <c r="AF25" s="114"/>
    </row>
    <row r="26" spans="1:32" ht="22.5" customHeight="1" thickBot="1">
      <c r="A26" s="329" t="s">
        <v>42</v>
      </c>
      <c r="B26" s="398"/>
      <c r="C26" s="398"/>
      <c r="D26" s="398"/>
      <c r="E26" s="398"/>
      <c r="F26" s="199"/>
      <c r="G26" s="331" t="s">
        <v>46</v>
      </c>
      <c r="H26" s="331"/>
      <c r="I26" s="331" t="s">
        <v>250</v>
      </c>
      <c r="J26" s="398"/>
      <c r="K26" s="399"/>
      <c r="L26" s="199"/>
      <c r="M26" s="199"/>
      <c r="N26" s="127"/>
      <c r="O26" s="200"/>
      <c r="P26" s="410"/>
      <c r="Q26" s="410"/>
      <c r="R26" s="128"/>
      <c r="S26" s="128"/>
      <c r="T26" s="128"/>
      <c r="U26" s="128"/>
      <c r="V26" s="128"/>
      <c r="W26" s="87" t="s">
        <v>6</v>
      </c>
      <c r="X26" s="87"/>
      <c r="Y26" s="87"/>
      <c r="Z26" s="87"/>
      <c r="AA26" s="87"/>
      <c r="AB26" s="87"/>
      <c r="AC26" s="129">
        <f>AC24+AC25</f>
        <v>76.78550000000001</v>
      </c>
      <c r="AD26" s="114"/>
      <c r="AE26" s="114"/>
      <c r="AF26" s="114"/>
    </row>
    <row r="27" spans="18:32" ht="7.5" customHeight="1" thickBot="1">
      <c r="R27" s="319"/>
      <c r="S27" s="319"/>
      <c r="T27" s="205"/>
      <c r="U27" s="205"/>
      <c r="V27" s="205"/>
      <c r="W27" s="205"/>
      <c r="X27" s="205"/>
      <c r="Y27" s="205"/>
      <c r="Z27" s="205"/>
      <c r="AA27" s="212"/>
      <c r="AB27" s="212"/>
      <c r="AC27" s="212"/>
      <c r="AD27" s="81"/>
      <c r="AE27" s="81"/>
      <c r="AF27" s="81"/>
    </row>
    <row r="28" spans="1:32" ht="20.25" customHeight="1">
      <c r="A28" s="196" t="s">
        <v>35</v>
      </c>
      <c r="B28" s="313" t="s">
        <v>36</v>
      </c>
      <c r="C28" s="313"/>
      <c r="D28" s="65" t="s">
        <v>37</v>
      </c>
      <c r="E28" s="65" t="s">
        <v>38</v>
      </c>
      <c r="F28" s="65" t="s">
        <v>39</v>
      </c>
      <c r="G28" s="313" t="s">
        <v>40</v>
      </c>
      <c r="H28" s="313"/>
      <c r="I28" s="313" t="s">
        <v>41</v>
      </c>
      <c r="J28" s="313"/>
      <c r="K28" s="313" t="s">
        <v>52</v>
      </c>
      <c r="L28" s="313"/>
      <c r="M28" s="196" t="s">
        <v>209</v>
      </c>
      <c r="N28" s="462" t="s">
        <v>5</v>
      </c>
      <c r="O28" s="322"/>
      <c r="P28" s="322"/>
      <c r="Q28" s="213"/>
      <c r="R28" s="322"/>
      <c r="S28" s="323"/>
      <c r="T28" s="206"/>
      <c r="U28" s="206"/>
      <c r="V28" s="206"/>
      <c r="W28" s="311" t="s">
        <v>204</v>
      </c>
      <c r="X28" s="312"/>
      <c r="Y28" s="312"/>
      <c r="Z28" s="312"/>
      <c r="AA28" s="312"/>
      <c r="AB28" s="207"/>
      <c r="AC28" s="233">
        <f>AC26/X2</f>
        <v>0.7678550000000002</v>
      </c>
      <c r="AD28" s="130"/>
      <c r="AE28" s="130"/>
      <c r="AF28" s="130"/>
    </row>
    <row r="29" spans="1:32" ht="37.5" customHeight="1">
      <c r="A29" s="196" t="s">
        <v>251</v>
      </c>
      <c r="B29" s="313" t="s">
        <v>252</v>
      </c>
      <c r="C29" s="313"/>
      <c r="D29" s="65" t="s">
        <v>253</v>
      </c>
      <c r="E29" s="65" t="s">
        <v>254</v>
      </c>
      <c r="F29" s="65" t="s">
        <v>85</v>
      </c>
      <c r="G29" s="313" t="s">
        <v>255</v>
      </c>
      <c r="H29" s="313"/>
      <c r="I29" s="313" t="s">
        <v>256</v>
      </c>
      <c r="J29" s="313"/>
      <c r="K29" s="313" t="s">
        <v>59</v>
      </c>
      <c r="L29" s="313"/>
      <c r="M29" s="183">
        <f ca="1">NOW()</f>
        <v>41122.35318252315</v>
      </c>
      <c r="N29" s="102" t="s">
        <v>19</v>
      </c>
      <c r="O29" s="88" t="s">
        <v>20</v>
      </c>
      <c r="P29" s="88" t="s">
        <v>21</v>
      </c>
      <c r="Q29" s="88" t="s">
        <v>22</v>
      </c>
      <c r="R29" s="406" t="s">
        <v>8</v>
      </c>
      <c r="S29" s="407"/>
      <c r="T29" s="203"/>
      <c r="U29" s="203"/>
      <c r="V29" s="203"/>
      <c r="W29" s="184"/>
      <c r="X29" s="204" t="s">
        <v>205</v>
      </c>
      <c r="Y29" s="204"/>
      <c r="Z29" s="204"/>
      <c r="AA29" s="204" t="s">
        <v>23</v>
      </c>
      <c r="AB29" s="408" t="s">
        <v>24</v>
      </c>
      <c r="AC29" s="409"/>
      <c r="AD29" s="130"/>
      <c r="AE29" s="130"/>
      <c r="AF29" s="130"/>
    </row>
    <row r="30" spans="14:29" ht="19.5" customHeight="1" thickBot="1">
      <c r="N30" s="136">
        <f>X2</f>
        <v>100</v>
      </c>
      <c r="O30" s="137"/>
      <c r="P30" s="138">
        <f>AC26</f>
        <v>76.78550000000001</v>
      </c>
      <c r="Q30" s="139">
        <v>0</v>
      </c>
      <c r="R30" s="307">
        <f>P30+Q30</f>
        <v>76.78550000000001</v>
      </c>
      <c r="S30" s="308"/>
      <c r="T30" s="140"/>
      <c r="U30" s="141"/>
      <c r="V30" s="141"/>
      <c r="W30" s="127"/>
      <c r="X30" s="142">
        <f>AC28/AA30</f>
        <v>2.5595166666666676</v>
      </c>
      <c r="Y30" s="142"/>
      <c r="Z30" s="142"/>
      <c r="AA30" s="143">
        <v>0.3</v>
      </c>
      <c r="AB30" s="309">
        <f ca="1">NOW()</f>
        <v>41122.35318252315</v>
      </c>
      <c r="AC30" s="310"/>
    </row>
  </sheetData>
  <sheetProtection/>
  <mergeCells count="109">
    <mergeCell ref="B3:G4"/>
    <mergeCell ref="P3:V4"/>
    <mergeCell ref="A5:D5"/>
    <mergeCell ref="E5:F5"/>
    <mergeCell ref="G5:M5"/>
    <mergeCell ref="N5:Q5"/>
    <mergeCell ref="A1:K1"/>
    <mergeCell ref="N1:AC1"/>
    <mergeCell ref="A2:B2"/>
    <mergeCell ref="C2:G2"/>
    <mergeCell ref="N2:O2"/>
    <mergeCell ref="P2:T2"/>
    <mergeCell ref="X5:Y5"/>
    <mergeCell ref="A6:D6"/>
    <mergeCell ref="E6:F6"/>
    <mergeCell ref="H6:M6"/>
    <mergeCell ref="N6:Q6"/>
    <mergeCell ref="A7:D7"/>
    <mergeCell ref="E7:F7"/>
    <mergeCell ref="H7:M7"/>
    <mergeCell ref="N7:Q7"/>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22:D22"/>
    <mergeCell ref="E22:F22"/>
    <mergeCell ref="H22:M22"/>
    <mergeCell ref="N22:Q22"/>
    <mergeCell ref="A23:D23"/>
    <mergeCell ref="E23:F23"/>
    <mergeCell ref="H23:M23"/>
    <mergeCell ref="N23:Q23"/>
    <mergeCell ref="A20:D20"/>
    <mergeCell ref="E20:F20"/>
    <mergeCell ref="H20:M20"/>
    <mergeCell ref="N20:Q20"/>
    <mergeCell ref="A21:D21"/>
    <mergeCell ref="E21:F21"/>
    <mergeCell ref="H21:M21"/>
    <mergeCell ref="N21:Q21"/>
    <mergeCell ref="R27:S27"/>
    <mergeCell ref="B28:C28"/>
    <mergeCell ref="G28:H28"/>
    <mergeCell ref="I28:J28"/>
    <mergeCell ref="K28:L28"/>
    <mergeCell ref="N28:P28"/>
    <mergeCell ref="R28:S28"/>
    <mergeCell ref="N24:Q24"/>
    <mergeCell ref="R24:AB24"/>
    <mergeCell ref="A25:K25"/>
    <mergeCell ref="N25:Q25"/>
    <mergeCell ref="A26:E26"/>
    <mergeCell ref="G26:H26"/>
    <mergeCell ref="I26:K26"/>
    <mergeCell ref="P26:Q26"/>
    <mergeCell ref="AB29:AC29"/>
    <mergeCell ref="R30:S30"/>
    <mergeCell ref="AB30:AC30"/>
    <mergeCell ref="W28:AA28"/>
    <mergeCell ref="B29:C29"/>
    <mergeCell ref="G29:H29"/>
    <mergeCell ref="I29:J29"/>
    <mergeCell ref="K29:L29"/>
    <mergeCell ref="R29:S29"/>
  </mergeCells>
  <hyperlinks>
    <hyperlink ref="A6:D6" location="'Pie Crust'!A1" display="Pie Crust -- SEE RECIPE"/>
    <hyperlink ref="M1" location="LIST!A1" display="BACK TO MENU LIST"/>
  </hyperlinks>
  <printOptions/>
  <pageMargins left="0.7" right="0.45" top="0.75" bottom="0.5" header="0.3" footer="0.3"/>
  <pageSetup horizontalDpi="600" verticalDpi="600" orientation="landscape" scale="78" r:id="rId1"/>
  <colBreaks count="1" manualBreakCount="1">
    <brk id="13" max="65535" man="1"/>
  </colBreaks>
</worksheet>
</file>

<file path=xl/worksheets/sheet12.xml><?xml version="1.0" encoding="utf-8"?>
<worksheet xmlns="http://schemas.openxmlformats.org/spreadsheetml/2006/main" xmlns:r="http://schemas.openxmlformats.org/officeDocument/2006/relationships">
  <dimension ref="A1:AH30"/>
  <sheetViews>
    <sheetView zoomScalePageLayoutView="0" workbookViewId="0" topLeftCell="A1">
      <selection activeCell="M1" sqref="M1"/>
    </sheetView>
  </sheetViews>
  <sheetFormatPr defaultColWidth="9.140625" defaultRowHeight="12.75"/>
  <cols>
    <col min="1" max="1" width="9.8515625" style="194" customWidth="1"/>
    <col min="2" max="3" width="9.140625" style="194" customWidth="1"/>
    <col min="4" max="4" width="9.8515625" style="194" customWidth="1"/>
    <col min="5" max="5" width="9.140625" style="194" customWidth="1"/>
    <col min="6" max="6" width="14.421875" style="194" customWidth="1"/>
    <col min="7" max="7" width="4.8515625" style="194" customWidth="1"/>
    <col min="8" max="8" width="8.57421875" style="194" customWidth="1"/>
    <col min="9" max="9" width="9.8515625" style="194" customWidth="1"/>
    <col min="10" max="10" width="8.57421875" style="194" customWidth="1"/>
    <col min="11" max="12" width="13.7109375" style="194" customWidth="1"/>
    <col min="13" max="13" width="38.8515625" style="194" customWidth="1"/>
    <col min="14" max="16" width="9.140625" style="194" customWidth="1"/>
    <col min="17" max="17" width="6.140625" style="194" customWidth="1"/>
    <col min="18" max="18" width="8.57421875" style="194" customWidth="1"/>
    <col min="19" max="19" width="7.7109375" style="194" customWidth="1"/>
    <col min="20" max="20" width="10.421875" style="194" customWidth="1"/>
    <col min="21" max="22" width="8.8515625" style="194" customWidth="1"/>
    <col min="23" max="23" width="9.8515625" style="194" customWidth="1"/>
    <col min="24" max="24" width="12.28125" style="194" customWidth="1"/>
    <col min="25" max="25" width="4.140625" style="194" customWidth="1"/>
    <col min="26" max="26" width="10.28125" style="194" customWidth="1"/>
    <col min="27" max="27" width="8.140625" style="194" customWidth="1"/>
    <col min="28" max="28" width="8.57421875" style="194" customWidth="1"/>
    <col min="29" max="29" width="11.57421875" style="194" customWidth="1"/>
    <col min="30" max="32" width="9.00390625" style="194" customWidth="1"/>
    <col min="33" max="16384" width="9.140625" style="194" customWidth="1"/>
  </cols>
  <sheetData>
    <row r="1" spans="1:34" ht="21">
      <c r="A1" s="453" t="s">
        <v>43</v>
      </c>
      <c r="B1" s="453"/>
      <c r="C1" s="453"/>
      <c r="D1" s="453"/>
      <c r="E1" s="453"/>
      <c r="F1" s="453"/>
      <c r="G1" s="453"/>
      <c r="H1" s="453"/>
      <c r="I1" s="453"/>
      <c r="J1" s="453"/>
      <c r="K1" s="453"/>
      <c r="L1" s="79"/>
      <c r="M1" s="243" t="s">
        <v>584</v>
      </c>
      <c r="N1" s="386" t="s">
        <v>56</v>
      </c>
      <c r="O1" s="387"/>
      <c r="P1" s="387"/>
      <c r="Q1" s="387"/>
      <c r="R1" s="387"/>
      <c r="S1" s="387"/>
      <c r="T1" s="387"/>
      <c r="U1" s="387"/>
      <c r="V1" s="387"/>
      <c r="W1" s="387"/>
      <c r="X1" s="387"/>
      <c r="Y1" s="387"/>
      <c r="Z1" s="387"/>
      <c r="AA1" s="387"/>
      <c r="AB1" s="387"/>
      <c r="AC1" s="387"/>
      <c r="AD1" s="205"/>
      <c r="AE1" s="205"/>
      <c r="AF1" s="205"/>
      <c r="AG1" s="81"/>
      <c r="AH1" s="81"/>
    </row>
    <row r="2" spans="1:34" ht="47.25" customHeight="1" thickBot="1">
      <c r="A2" s="369" t="s">
        <v>44</v>
      </c>
      <c r="B2" s="369"/>
      <c r="C2" s="388" t="s">
        <v>286</v>
      </c>
      <c r="D2" s="388"/>
      <c r="E2" s="388"/>
      <c r="F2" s="388"/>
      <c r="G2" s="388"/>
      <c r="H2" s="212" t="s">
        <v>55</v>
      </c>
      <c r="I2" s="82">
        <v>100</v>
      </c>
      <c r="J2" s="212" t="s">
        <v>48</v>
      </c>
      <c r="K2" s="83">
        <v>0.6666666666666666</v>
      </c>
      <c r="L2" s="84" t="s">
        <v>287</v>
      </c>
      <c r="M2" s="85"/>
      <c r="N2" s="389" t="s">
        <v>17</v>
      </c>
      <c r="O2" s="389"/>
      <c r="P2" s="390" t="str">
        <f>C2</f>
        <v>Bread Pudding with Caramel Sauce</v>
      </c>
      <c r="Q2" s="390"/>
      <c r="R2" s="390"/>
      <c r="S2" s="390"/>
      <c r="T2" s="391"/>
      <c r="U2" s="86"/>
      <c r="V2" s="86"/>
      <c r="W2" s="212" t="s">
        <v>55</v>
      </c>
      <c r="X2" s="87">
        <f>I2</f>
        <v>100</v>
      </c>
      <c r="Y2" s="95"/>
      <c r="Z2" s="88" t="s">
        <v>53</v>
      </c>
      <c r="AA2" s="89">
        <f>K2</f>
        <v>0.6666666666666666</v>
      </c>
      <c r="AB2" s="90" t="s">
        <v>287</v>
      </c>
      <c r="AC2" s="91"/>
      <c r="AD2" s="92"/>
      <c r="AE2" s="92"/>
      <c r="AF2" s="92"/>
      <c r="AG2" s="91"/>
      <c r="AH2" s="91"/>
    </row>
    <row r="3" spans="1:34" ht="19.5" customHeight="1">
      <c r="A3" s="209"/>
      <c r="B3" s="369"/>
      <c r="C3" s="419"/>
      <c r="D3" s="419"/>
      <c r="E3" s="419"/>
      <c r="F3" s="419"/>
      <c r="G3" s="419"/>
      <c r="H3" s="211"/>
      <c r="I3" s="205"/>
      <c r="J3" s="212"/>
      <c r="K3" s="89"/>
      <c r="L3" s="93"/>
      <c r="M3" s="94"/>
      <c r="N3" s="212"/>
      <c r="O3" s="212"/>
      <c r="P3" s="430">
        <f>C3</f>
        <v>0</v>
      </c>
      <c r="Q3" s="419"/>
      <c r="R3" s="419"/>
      <c r="S3" s="419"/>
      <c r="T3" s="419"/>
      <c r="U3" s="419"/>
      <c r="V3" s="419"/>
      <c r="W3" s="212"/>
      <c r="X3" s="95">
        <f>I3</f>
        <v>0</v>
      </c>
      <c r="Y3" s="95"/>
      <c r="Z3" s="88"/>
      <c r="AA3" s="89"/>
      <c r="AB3" s="90"/>
      <c r="AC3" s="91"/>
      <c r="AD3" s="92"/>
      <c r="AE3" s="92"/>
      <c r="AF3" s="92"/>
      <c r="AG3" s="91"/>
      <c r="AH3" s="91"/>
    </row>
    <row r="4" spans="2:34" ht="15" customHeight="1" thickBot="1">
      <c r="B4" s="410"/>
      <c r="C4" s="410"/>
      <c r="D4" s="410"/>
      <c r="E4" s="410"/>
      <c r="F4" s="410"/>
      <c r="G4" s="410"/>
      <c r="H4" s="96"/>
      <c r="I4" s="96"/>
      <c r="N4" s="97"/>
      <c r="O4" s="97"/>
      <c r="P4" s="410"/>
      <c r="Q4" s="410"/>
      <c r="R4" s="410"/>
      <c r="S4" s="410"/>
      <c r="T4" s="410"/>
      <c r="U4" s="410"/>
      <c r="V4" s="410"/>
      <c r="W4" s="205"/>
      <c r="X4" s="91"/>
      <c r="Y4" s="91"/>
      <c r="Z4" s="91"/>
      <c r="AA4" s="91"/>
      <c r="AB4" s="91"/>
      <c r="AC4" s="91"/>
      <c r="AD4" s="98"/>
      <c r="AE4" s="98"/>
      <c r="AF4" s="98"/>
      <c r="AG4" s="91"/>
      <c r="AH4" s="91"/>
    </row>
    <row r="5" spans="1:32" ht="45.75" customHeight="1" thickBot="1">
      <c r="A5" s="380" t="s">
        <v>1</v>
      </c>
      <c r="B5" s="431"/>
      <c r="C5" s="431"/>
      <c r="D5" s="432"/>
      <c r="E5" s="422" t="s">
        <v>54</v>
      </c>
      <c r="F5" s="424"/>
      <c r="G5" s="422" t="s">
        <v>32</v>
      </c>
      <c r="H5" s="423"/>
      <c r="I5" s="423"/>
      <c r="J5" s="423"/>
      <c r="K5" s="423"/>
      <c r="L5" s="423"/>
      <c r="M5" s="424"/>
      <c r="N5" s="420" t="s">
        <v>1</v>
      </c>
      <c r="O5" s="421"/>
      <c r="P5" s="421"/>
      <c r="Q5" s="421"/>
      <c r="R5" s="99" t="s">
        <v>31</v>
      </c>
      <c r="S5" s="210" t="s">
        <v>2</v>
      </c>
      <c r="T5" s="100" t="s">
        <v>51</v>
      </c>
      <c r="U5" s="99" t="s">
        <v>30</v>
      </c>
      <c r="V5" s="99" t="s">
        <v>49</v>
      </c>
      <c r="W5" s="99" t="s">
        <v>58</v>
      </c>
      <c r="X5" s="392" t="s">
        <v>164</v>
      </c>
      <c r="Y5" s="392"/>
      <c r="Z5" s="99" t="s">
        <v>50</v>
      </c>
      <c r="AA5" s="100" t="s">
        <v>13</v>
      </c>
      <c r="AB5" s="100" t="s">
        <v>207</v>
      </c>
      <c r="AC5" s="101" t="s">
        <v>208</v>
      </c>
      <c r="AD5" s="205"/>
      <c r="AE5" s="205"/>
      <c r="AF5" s="205"/>
    </row>
    <row r="6" spans="1:32" ht="18.75" customHeight="1">
      <c r="A6" s="362" t="s">
        <v>288</v>
      </c>
      <c r="B6" s="363"/>
      <c r="C6" s="363"/>
      <c r="D6" s="364"/>
      <c r="E6" s="365" t="s">
        <v>289</v>
      </c>
      <c r="F6" s="366"/>
      <c r="G6" s="102">
        <v>1</v>
      </c>
      <c r="H6" s="363" t="s">
        <v>290</v>
      </c>
      <c r="I6" s="428"/>
      <c r="J6" s="428"/>
      <c r="K6" s="428"/>
      <c r="L6" s="428"/>
      <c r="M6" s="429"/>
      <c r="N6" s="396" t="str">
        <f aca="true" t="shared" si="0" ref="N6:N21">A6</f>
        <v>Bread, White, Cubed</v>
      </c>
      <c r="O6" s="397"/>
      <c r="P6" s="397"/>
      <c r="Q6" s="397"/>
      <c r="R6" s="235">
        <v>0.0413</v>
      </c>
      <c r="S6" s="104" t="s">
        <v>291</v>
      </c>
      <c r="T6" s="105">
        <f>R6*X2</f>
        <v>4.130000000000001</v>
      </c>
      <c r="U6" s="116">
        <f>(X2*R6)/AA6</f>
        <v>4.130000000000001</v>
      </c>
      <c r="V6" s="107" t="s">
        <v>291</v>
      </c>
      <c r="W6" s="108">
        <v>1.76</v>
      </c>
      <c r="X6" s="109">
        <f>U6/1</f>
        <v>4.130000000000001</v>
      </c>
      <c r="Y6" s="109"/>
      <c r="Z6" s="110">
        <f>W6*X6</f>
        <v>7.2688000000000015</v>
      </c>
      <c r="AA6" s="111">
        <v>1</v>
      </c>
      <c r="AB6" s="112">
        <f>Z6/X2</f>
        <v>0.07268800000000002</v>
      </c>
      <c r="AC6" s="113">
        <f aca="true" t="shared" si="1" ref="AC6:AC15">Z6</f>
        <v>7.2688000000000015</v>
      </c>
      <c r="AD6" s="114"/>
      <c r="AE6" s="114"/>
      <c r="AF6" s="114"/>
    </row>
    <row r="7" spans="1:32" ht="18.75" customHeight="1">
      <c r="A7" s="351" t="s">
        <v>292</v>
      </c>
      <c r="B7" s="352"/>
      <c r="C7" s="352"/>
      <c r="D7" s="353"/>
      <c r="E7" s="356" t="s">
        <v>293</v>
      </c>
      <c r="F7" s="355"/>
      <c r="G7" s="102"/>
      <c r="H7" s="352" t="s">
        <v>294</v>
      </c>
      <c r="I7" s="394"/>
      <c r="J7" s="394"/>
      <c r="K7" s="394"/>
      <c r="L7" s="394"/>
      <c r="M7" s="395"/>
      <c r="N7" s="396" t="str">
        <f t="shared" si="0"/>
        <v>Cooking Spray, Non-stick</v>
      </c>
      <c r="O7" s="397"/>
      <c r="P7" s="397"/>
      <c r="Q7" s="397"/>
      <c r="R7" s="115">
        <v>0.0433</v>
      </c>
      <c r="S7" s="104" t="s">
        <v>65</v>
      </c>
      <c r="T7" s="109">
        <f>X2*R7</f>
        <v>4.33</v>
      </c>
      <c r="U7" s="116">
        <f>(X2*R7)/AA7</f>
        <v>4.33</v>
      </c>
      <c r="V7" s="107" t="s">
        <v>65</v>
      </c>
      <c r="W7" s="108">
        <v>0.08</v>
      </c>
      <c r="X7" s="109">
        <f>U7/1</f>
        <v>4.33</v>
      </c>
      <c r="Y7" s="109"/>
      <c r="Z7" s="110">
        <f aca="true" t="shared" si="2" ref="Z7:Z18">W7*X7</f>
        <v>0.3464</v>
      </c>
      <c r="AA7" s="117">
        <v>1</v>
      </c>
      <c r="AB7" s="112">
        <f>Z7/X2</f>
        <v>0.003464</v>
      </c>
      <c r="AC7" s="113">
        <f t="shared" si="1"/>
        <v>0.3464</v>
      </c>
      <c r="AD7" s="114"/>
      <c r="AE7" s="114"/>
      <c r="AF7" s="114"/>
    </row>
    <row r="8" spans="1:32" ht="18.75" customHeight="1">
      <c r="A8" s="351" t="s">
        <v>295</v>
      </c>
      <c r="B8" s="352"/>
      <c r="C8" s="352"/>
      <c r="D8" s="353"/>
      <c r="E8" s="354" t="s">
        <v>175</v>
      </c>
      <c r="F8" s="355"/>
      <c r="G8" s="102">
        <v>2</v>
      </c>
      <c r="H8" s="352" t="s">
        <v>296</v>
      </c>
      <c r="I8" s="394"/>
      <c r="J8" s="394"/>
      <c r="K8" s="394"/>
      <c r="L8" s="394"/>
      <c r="M8" s="395"/>
      <c r="N8" s="396" t="str">
        <f>A8</f>
        <v>Margarine, Melted</v>
      </c>
      <c r="O8" s="397"/>
      <c r="P8" s="397"/>
      <c r="Q8" s="397"/>
      <c r="R8" s="115">
        <v>0.02</v>
      </c>
      <c r="S8" s="104" t="s">
        <v>176</v>
      </c>
      <c r="T8" s="105">
        <f>X2*R8</f>
        <v>2</v>
      </c>
      <c r="U8" s="116">
        <f>(X2*R8)/AA8</f>
        <v>2</v>
      </c>
      <c r="V8" s="107" t="s">
        <v>176</v>
      </c>
      <c r="W8" s="108">
        <v>0.36</v>
      </c>
      <c r="X8" s="109">
        <f>U8/1</f>
        <v>2</v>
      </c>
      <c r="Y8" s="109"/>
      <c r="Z8" s="110">
        <f t="shared" si="2"/>
        <v>0.72</v>
      </c>
      <c r="AA8" s="117">
        <v>1</v>
      </c>
      <c r="AB8" s="112">
        <f>Z8/X2</f>
        <v>0.0072</v>
      </c>
      <c r="AC8" s="113">
        <f t="shared" si="1"/>
        <v>0.72</v>
      </c>
      <c r="AD8" s="114"/>
      <c r="AE8" s="114"/>
      <c r="AF8" s="114"/>
    </row>
    <row r="9" spans="1:32" ht="18.75" customHeight="1">
      <c r="A9" s="351" t="s">
        <v>297</v>
      </c>
      <c r="B9" s="352"/>
      <c r="C9" s="352"/>
      <c r="D9" s="353"/>
      <c r="E9" s="356" t="s">
        <v>298</v>
      </c>
      <c r="F9" s="355"/>
      <c r="G9" s="102">
        <v>3</v>
      </c>
      <c r="H9" s="352" t="s">
        <v>299</v>
      </c>
      <c r="I9" s="394"/>
      <c r="J9" s="394"/>
      <c r="K9" s="394"/>
      <c r="L9" s="394"/>
      <c r="M9" s="395"/>
      <c r="N9" s="396" t="str">
        <f t="shared" si="0"/>
        <v>Eggs, Whole, Frozen</v>
      </c>
      <c r="O9" s="397"/>
      <c r="P9" s="397"/>
      <c r="Q9" s="397"/>
      <c r="R9" s="115">
        <v>0.0275</v>
      </c>
      <c r="S9" s="104" t="s">
        <v>176</v>
      </c>
      <c r="T9" s="105">
        <f>X2*R9</f>
        <v>2.75</v>
      </c>
      <c r="U9" s="116">
        <f>(X2*R9)/AA9</f>
        <v>2.75</v>
      </c>
      <c r="V9" s="107" t="s">
        <v>176</v>
      </c>
      <c r="W9" s="108">
        <v>0.73</v>
      </c>
      <c r="X9" s="109">
        <f>U9/1</f>
        <v>2.75</v>
      </c>
      <c r="Y9" s="109"/>
      <c r="Z9" s="110">
        <f t="shared" si="2"/>
        <v>2.0075</v>
      </c>
      <c r="AA9" s="117">
        <v>1</v>
      </c>
      <c r="AB9" s="112">
        <f>Z9/X2</f>
        <v>0.020075</v>
      </c>
      <c r="AC9" s="113">
        <f t="shared" si="1"/>
        <v>2.0075</v>
      </c>
      <c r="AD9" s="114"/>
      <c r="AE9" s="114"/>
      <c r="AF9" s="114"/>
    </row>
    <row r="10" spans="1:32" ht="18.75" customHeight="1">
      <c r="A10" s="351" t="s">
        <v>300</v>
      </c>
      <c r="B10" s="352"/>
      <c r="C10" s="352"/>
      <c r="D10" s="353"/>
      <c r="E10" s="356" t="s">
        <v>298</v>
      </c>
      <c r="F10" s="355"/>
      <c r="G10" s="102">
        <v>4</v>
      </c>
      <c r="H10" s="352" t="s">
        <v>301</v>
      </c>
      <c r="I10" s="473"/>
      <c r="J10" s="473"/>
      <c r="K10" s="473"/>
      <c r="L10" s="473"/>
      <c r="M10" s="474"/>
      <c r="N10" s="396" t="str">
        <f t="shared" si="0"/>
        <v>Egg Whites, Frozen, Thawed</v>
      </c>
      <c r="O10" s="397"/>
      <c r="P10" s="397"/>
      <c r="Q10" s="397"/>
      <c r="R10" s="119">
        <v>0.0275</v>
      </c>
      <c r="S10" s="104" t="s">
        <v>176</v>
      </c>
      <c r="T10" s="105">
        <f>X2*R10</f>
        <v>2.75</v>
      </c>
      <c r="U10" s="116">
        <f>(X2*R10)/AA10</f>
        <v>2.75</v>
      </c>
      <c r="V10" s="107" t="s">
        <v>176</v>
      </c>
      <c r="W10" s="108">
        <v>4.68</v>
      </c>
      <c r="X10" s="109">
        <f>U10/1</f>
        <v>2.75</v>
      </c>
      <c r="Y10" s="109"/>
      <c r="Z10" s="110">
        <f t="shared" si="2"/>
        <v>12.87</v>
      </c>
      <c r="AA10" s="117">
        <v>1</v>
      </c>
      <c r="AB10" s="112">
        <f>Z10/X2</f>
        <v>0.12869999999999998</v>
      </c>
      <c r="AC10" s="113">
        <f t="shared" si="1"/>
        <v>12.87</v>
      </c>
      <c r="AD10" s="114"/>
      <c r="AE10" s="114"/>
      <c r="AF10" s="114"/>
    </row>
    <row r="11" spans="1:32" ht="18.75" customHeight="1">
      <c r="A11" s="351" t="s">
        <v>61</v>
      </c>
      <c r="B11" s="352"/>
      <c r="C11" s="352"/>
      <c r="D11" s="353"/>
      <c r="E11" s="356" t="s">
        <v>302</v>
      </c>
      <c r="F11" s="355"/>
      <c r="G11" s="102">
        <v>5</v>
      </c>
      <c r="H11" s="352" t="s">
        <v>303</v>
      </c>
      <c r="I11" s="473"/>
      <c r="J11" s="473"/>
      <c r="K11" s="473"/>
      <c r="L11" s="473"/>
      <c r="M11" s="474"/>
      <c r="N11" s="393" t="str">
        <f t="shared" si="0"/>
        <v>Sugar, Granulated</v>
      </c>
      <c r="O11" s="359"/>
      <c r="P11" s="359"/>
      <c r="Q11" s="359"/>
      <c r="R11" s="115">
        <v>0.06</v>
      </c>
      <c r="S11" s="104" t="s">
        <v>176</v>
      </c>
      <c r="T11" s="105">
        <f>X2*R11</f>
        <v>6</v>
      </c>
      <c r="U11" s="116">
        <f>(X2*R11)/AA11</f>
        <v>6</v>
      </c>
      <c r="V11" s="107" t="s">
        <v>176</v>
      </c>
      <c r="W11" s="108">
        <v>0.3</v>
      </c>
      <c r="X11" s="109">
        <f aca="true" t="shared" si="3" ref="X11:X17">U11/1</f>
        <v>6</v>
      </c>
      <c r="Y11" s="109"/>
      <c r="Z11" s="110">
        <f t="shared" si="2"/>
        <v>1.7999999999999998</v>
      </c>
      <c r="AA11" s="117">
        <v>1</v>
      </c>
      <c r="AB11" s="112">
        <f>Z11/X2</f>
        <v>0.018</v>
      </c>
      <c r="AC11" s="113">
        <f t="shared" si="1"/>
        <v>1.7999999999999998</v>
      </c>
      <c r="AD11" s="114"/>
      <c r="AE11" s="114"/>
      <c r="AF11" s="114"/>
    </row>
    <row r="12" spans="1:32" ht="18.75" customHeight="1">
      <c r="A12" s="351" t="s">
        <v>60</v>
      </c>
      <c r="B12" s="352"/>
      <c r="C12" s="352"/>
      <c r="D12" s="353"/>
      <c r="E12" s="356" t="s">
        <v>62</v>
      </c>
      <c r="F12" s="355"/>
      <c r="G12" s="102">
        <v>6</v>
      </c>
      <c r="H12" s="352" t="s">
        <v>304</v>
      </c>
      <c r="I12" s="473"/>
      <c r="J12" s="473"/>
      <c r="K12" s="473"/>
      <c r="L12" s="473"/>
      <c r="M12" s="474"/>
      <c r="N12" s="351" t="str">
        <f>A12</f>
        <v>Salt</v>
      </c>
      <c r="O12" s="357"/>
      <c r="P12" s="357"/>
      <c r="Q12" s="357"/>
      <c r="R12" s="115">
        <v>0.01</v>
      </c>
      <c r="S12" s="104" t="s">
        <v>65</v>
      </c>
      <c r="T12" s="105">
        <f>X2*R12</f>
        <v>1</v>
      </c>
      <c r="U12" s="116">
        <f>(X2*R12)/AA12</f>
        <v>1</v>
      </c>
      <c r="V12" s="107" t="s">
        <v>65</v>
      </c>
      <c r="W12" s="108">
        <v>0.02</v>
      </c>
      <c r="X12" s="109">
        <f t="shared" si="3"/>
        <v>1</v>
      </c>
      <c r="Y12" s="109"/>
      <c r="Z12" s="110">
        <f t="shared" si="2"/>
        <v>0.02</v>
      </c>
      <c r="AA12" s="117">
        <v>1</v>
      </c>
      <c r="AB12" s="112">
        <f>Z12/X2</f>
        <v>0.0002</v>
      </c>
      <c r="AC12" s="113">
        <f t="shared" si="1"/>
        <v>0.02</v>
      </c>
      <c r="AD12" s="114"/>
      <c r="AE12" s="114"/>
      <c r="AF12" s="114"/>
    </row>
    <row r="13" spans="1:32" ht="18.75" customHeight="1">
      <c r="A13" s="351" t="s">
        <v>115</v>
      </c>
      <c r="B13" s="352"/>
      <c r="C13" s="352"/>
      <c r="D13" s="353"/>
      <c r="E13" s="354" t="s">
        <v>62</v>
      </c>
      <c r="F13" s="355"/>
      <c r="G13" s="102">
        <v>7</v>
      </c>
      <c r="H13" s="352" t="s">
        <v>305</v>
      </c>
      <c r="I13" s="394"/>
      <c r="J13" s="394"/>
      <c r="K13" s="394"/>
      <c r="L13" s="394"/>
      <c r="M13" s="395"/>
      <c r="N13" s="396" t="str">
        <f t="shared" si="0"/>
        <v>Nutmeg, Ground</v>
      </c>
      <c r="O13" s="397"/>
      <c r="P13" s="397"/>
      <c r="Q13" s="397"/>
      <c r="R13" s="115">
        <v>0.01</v>
      </c>
      <c r="S13" s="104" t="s">
        <v>65</v>
      </c>
      <c r="T13" s="105">
        <f>X2*R13</f>
        <v>1</v>
      </c>
      <c r="U13" s="116">
        <f>(X2*R13)/AA13</f>
        <v>1</v>
      </c>
      <c r="V13" s="107" t="s">
        <v>65</v>
      </c>
      <c r="W13" s="108">
        <v>1.43</v>
      </c>
      <c r="X13" s="109">
        <f>U13/1</f>
        <v>1</v>
      </c>
      <c r="Y13" s="109"/>
      <c r="Z13" s="110">
        <f t="shared" si="2"/>
        <v>1.43</v>
      </c>
      <c r="AA13" s="117">
        <v>1</v>
      </c>
      <c r="AB13" s="112">
        <f>Z13/X2</f>
        <v>0.0143</v>
      </c>
      <c r="AC13" s="113">
        <f t="shared" si="1"/>
        <v>1.43</v>
      </c>
      <c r="AD13" s="114"/>
      <c r="AE13" s="114"/>
      <c r="AF13" s="114"/>
    </row>
    <row r="14" spans="1:32" ht="18.75" customHeight="1">
      <c r="A14" s="351" t="s">
        <v>306</v>
      </c>
      <c r="B14" s="352"/>
      <c r="C14" s="352"/>
      <c r="D14" s="353"/>
      <c r="E14" s="354" t="s">
        <v>293</v>
      </c>
      <c r="F14" s="355"/>
      <c r="G14" s="102">
        <v>8</v>
      </c>
      <c r="H14" s="352" t="s">
        <v>307</v>
      </c>
      <c r="I14" s="394"/>
      <c r="J14" s="394"/>
      <c r="K14" s="394"/>
      <c r="L14" s="394"/>
      <c r="M14" s="395"/>
      <c r="N14" s="396" t="str">
        <f t="shared" si="0"/>
        <v>Extract, Vanilla</v>
      </c>
      <c r="O14" s="397"/>
      <c r="P14" s="397"/>
      <c r="Q14" s="397"/>
      <c r="R14" s="115">
        <v>0.0433</v>
      </c>
      <c r="S14" s="104" t="s">
        <v>65</v>
      </c>
      <c r="T14" s="105">
        <f>X2*R14</f>
        <v>4.33</v>
      </c>
      <c r="U14" s="116">
        <f>(X2*R14)/AA14</f>
        <v>4.33</v>
      </c>
      <c r="V14" s="107" t="s">
        <v>65</v>
      </c>
      <c r="W14" s="108">
        <v>0.41</v>
      </c>
      <c r="X14" s="109">
        <f>U14/1</f>
        <v>4.33</v>
      </c>
      <c r="Y14" s="109"/>
      <c r="Z14" s="110">
        <f t="shared" si="2"/>
        <v>1.7752999999999999</v>
      </c>
      <c r="AA14" s="117">
        <v>1</v>
      </c>
      <c r="AB14" s="112">
        <f>Z14/X2</f>
        <v>0.017752999999999998</v>
      </c>
      <c r="AC14" s="113">
        <f t="shared" si="1"/>
        <v>1.7752999999999999</v>
      </c>
      <c r="AD14" s="114"/>
      <c r="AE14" s="114"/>
      <c r="AF14" s="114"/>
    </row>
    <row r="15" spans="1:32" ht="18.75" customHeight="1">
      <c r="A15" s="351" t="s">
        <v>308</v>
      </c>
      <c r="B15" s="352"/>
      <c r="C15" s="352"/>
      <c r="D15" s="353"/>
      <c r="E15" s="354" t="s">
        <v>309</v>
      </c>
      <c r="F15" s="355"/>
      <c r="G15" s="102"/>
      <c r="H15" s="352"/>
      <c r="I15" s="394"/>
      <c r="J15" s="394"/>
      <c r="K15" s="394"/>
      <c r="L15" s="394"/>
      <c r="M15" s="395"/>
      <c r="N15" s="396" t="str">
        <f t="shared" si="0"/>
        <v>Milk, Non-fat, Dry</v>
      </c>
      <c r="O15" s="397"/>
      <c r="P15" s="397"/>
      <c r="Q15" s="397"/>
      <c r="R15" s="115">
        <v>0.07</v>
      </c>
      <c r="S15" s="104" t="s">
        <v>176</v>
      </c>
      <c r="T15" s="105">
        <f>X2*R15</f>
        <v>7.000000000000001</v>
      </c>
      <c r="U15" s="116">
        <f>(X2*R15)/AA15</f>
        <v>7.000000000000001</v>
      </c>
      <c r="V15" s="107" t="s">
        <v>176</v>
      </c>
      <c r="W15" s="108">
        <v>1.26</v>
      </c>
      <c r="X15" s="105">
        <f t="shared" si="3"/>
        <v>7.000000000000001</v>
      </c>
      <c r="Y15" s="105"/>
      <c r="Z15" s="110">
        <f t="shared" si="2"/>
        <v>8.820000000000002</v>
      </c>
      <c r="AA15" s="117">
        <v>1</v>
      </c>
      <c r="AB15" s="112">
        <f>Z15/X2</f>
        <v>0.08820000000000001</v>
      </c>
      <c r="AC15" s="113">
        <f t="shared" si="1"/>
        <v>8.820000000000002</v>
      </c>
      <c r="AD15" s="114"/>
      <c r="AE15" s="114"/>
      <c r="AF15" s="114"/>
    </row>
    <row r="16" spans="1:32" ht="18.75" customHeight="1">
      <c r="A16" s="351" t="s">
        <v>310</v>
      </c>
      <c r="B16" s="352"/>
      <c r="C16" s="352"/>
      <c r="D16" s="353"/>
      <c r="E16" s="354" t="s">
        <v>311</v>
      </c>
      <c r="F16" s="355"/>
      <c r="G16" s="102"/>
      <c r="H16" s="352"/>
      <c r="I16" s="394"/>
      <c r="J16" s="394"/>
      <c r="K16" s="394"/>
      <c r="L16" s="394"/>
      <c r="M16" s="395"/>
      <c r="N16" s="396" t="str">
        <f t="shared" si="0"/>
        <v>Water, Warm</v>
      </c>
      <c r="O16" s="397"/>
      <c r="P16" s="397"/>
      <c r="Q16" s="397"/>
      <c r="R16" s="115">
        <v>0.09</v>
      </c>
      <c r="S16" s="104" t="s">
        <v>88</v>
      </c>
      <c r="T16" s="105">
        <f>X2*R16</f>
        <v>9</v>
      </c>
      <c r="U16" s="116">
        <f>(X2*R16)/AA16</f>
        <v>9</v>
      </c>
      <c r="V16" s="107" t="s">
        <v>88</v>
      </c>
      <c r="W16" s="108">
        <v>0</v>
      </c>
      <c r="X16" s="105">
        <f t="shared" si="3"/>
        <v>9</v>
      </c>
      <c r="Y16" s="105"/>
      <c r="Z16" s="110">
        <f t="shared" si="2"/>
        <v>0</v>
      </c>
      <c r="AA16" s="117">
        <v>1</v>
      </c>
      <c r="AB16" s="112">
        <f>Z16/X2</f>
        <v>0</v>
      </c>
      <c r="AC16" s="113">
        <f>ROUND(U16*AB16,5)</f>
        <v>0</v>
      </c>
      <c r="AD16" s="114"/>
      <c r="AE16" s="114"/>
      <c r="AF16" s="114"/>
    </row>
    <row r="17" spans="1:32" ht="18.75" customHeight="1">
      <c r="A17" s="351" t="s">
        <v>312</v>
      </c>
      <c r="B17" s="352"/>
      <c r="C17" s="352"/>
      <c r="D17" s="353"/>
      <c r="E17" s="354" t="s">
        <v>313</v>
      </c>
      <c r="F17" s="355"/>
      <c r="G17" s="102"/>
      <c r="H17" s="352"/>
      <c r="I17" s="394"/>
      <c r="J17" s="394"/>
      <c r="K17" s="394"/>
      <c r="L17" s="394"/>
      <c r="M17" s="395"/>
      <c r="N17" s="396" t="str">
        <f t="shared" si="0"/>
        <v>Raisins</v>
      </c>
      <c r="O17" s="397"/>
      <c r="P17" s="397"/>
      <c r="Q17" s="397"/>
      <c r="R17" s="115">
        <v>0.09</v>
      </c>
      <c r="S17" s="104" t="s">
        <v>176</v>
      </c>
      <c r="T17" s="105">
        <f>X2*R17</f>
        <v>9</v>
      </c>
      <c r="U17" s="116">
        <f>(X2*R17)/AA17</f>
        <v>9</v>
      </c>
      <c r="V17" s="107" t="s">
        <v>176</v>
      </c>
      <c r="W17" s="108">
        <v>0.82</v>
      </c>
      <c r="X17" s="105">
        <f t="shared" si="3"/>
        <v>9</v>
      </c>
      <c r="Y17" s="105"/>
      <c r="Z17" s="110">
        <f t="shared" si="2"/>
        <v>7.38</v>
      </c>
      <c r="AA17" s="117">
        <v>1</v>
      </c>
      <c r="AB17" s="112">
        <f>Z17/X2</f>
        <v>0.0738</v>
      </c>
      <c r="AC17" s="113">
        <f>Z17</f>
        <v>7.38</v>
      </c>
      <c r="AD17" s="114"/>
      <c r="AE17" s="114"/>
      <c r="AF17" s="114"/>
    </row>
    <row r="18" spans="1:32" ht="18.75" customHeight="1">
      <c r="A18" s="475" t="s">
        <v>314</v>
      </c>
      <c r="B18" s="476"/>
      <c r="C18" s="476"/>
      <c r="D18" s="477"/>
      <c r="E18" s="354"/>
      <c r="F18" s="355"/>
      <c r="G18" s="102"/>
      <c r="H18" s="352"/>
      <c r="I18" s="394"/>
      <c r="J18" s="394"/>
      <c r="K18" s="394"/>
      <c r="L18" s="394"/>
      <c r="M18" s="395"/>
      <c r="N18" s="396" t="str">
        <f t="shared" si="0"/>
        <v>Caramel Sauce - See Recipe</v>
      </c>
      <c r="O18" s="397"/>
      <c r="P18" s="397"/>
      <c r="Q18" s="397"/>
      <c r="R18" s="115"/>
      <c r="S18" s="104"/>
      <c r="T18" s="105">
        <f>X2*R18</f>
        <v>0</v>
      </c>
      <c r="U18" s="116">
        <f>(X2*R18)/AA18</f>
        <v>0</v>
      </c>
      <c r="V18" s="107"/>
      <c r="W18" s="108">
        <v>14.91</v>
      </c>
      <c r="X18" s="105">
        <v>1</v>
      </c>
      <c r="Y18" s="105" t="s">
        <v>315</v>
      </c>
      <c r="Z18" s="110">
        <f t="shared" si="2"/>
        <v>14.91</v>
      </c>
      <c r="AA18" s="117">
        <v>1</v>
      </c>
      <c r="AB18" s="112">
        <f>Z18/X2</f>
        <v>0.1491</v>
      </c>
      <c r="AC18" s="113">
        <f>ROUND(U18*AB18,5)</f>
        <v>0</v>
      </c>
      <c r="AD18" s="114"/>
      <c r="AE18" s="114"/>
      <c r="AF18" s="114"/>
    </row>
    <row r="19" spans="1:32" ht="18.75" customHeight="1">
      <c r="A19" s="351"/>
      <c r="B19" s="352"/>
      <c r="C19" s="352"/>
      <c r="D19" s="353"/>
      <c r="E19" s="354"/>
      <c r="F19" s="355"/>
      <c r="G19" s="102"/>
      <c r="H19" s="352"/>
      <c r="I19" s="394"/>
      <c r="J19" s="394"/>
      <c r="K19" s="394"/>
      <c r="L19" s="394"/>
      <c r="M19" s="395"/>
      <c r="N19" s="396">
        <f t="shared" si="0"/>
        <v>0</v>
      </c>
      <c r="O19" s="397"/>
      <c r="P19" s="397"/>
      <c r="Q19" s="397"/>
      <c r="R19" s="115"/>
      <c r="S19" s="104"/>
      <c r="T19" s="105"/>
      <c r="U19" s="120"/>
      <c r="V19" s="107"/>
      <c r="W19" s="108"/>
      <c r="X19" s="105"/>
      <c r="Y19" s="105"/>
      <c r="Z19" s="110"/>
      <c r="AA19" s="117"/>
      <c r="AB19" s="112"/>
      <c r="AC19" s="118"/>
      <c r="AD19" s="114"/>
      <c r="AE19" s="114"/>
      <c r="AF19" s="114"/>
    </row>
    <row r="20" spans="1:32" ht="18.75" customHeight="1">
      <c r="A20" s="351"/>
      <c r="B20" s="352"/>
      <c r="C20" s="352"/>
      <c r="D20" s="353"/>
      <c r="E20" s="354"/>
      <c r="F20" s="355"/>
      <c r="G20" s="102"/>
      <c r="H20" s="352"/>
      <c r="I20" s="394"/>
      <c r="J20" s="394"/>
      <c r="K20" s="394"/>
      <c r="L20" s="394"/>
      <c r="M20" s="395"/>
      <c r="N20" s="396">
        <f t="shared" si="0"/>
        <v>0</v>
      </c>
      <c r="O20" s="397"/>
      <c r="P20" s="397"/>
      <c r="Q20" s="397"/>
      <c r="R20" s="115"/>
      <c r="S20" s="104"/>
      <c r="T20" s="105"/>
      <c r="U20" s="120"/>
      <c r="V20" s="107"/>
      <c r="W20" s="108"/>
      <c r="X20" s="105"/>
      <c r="Y20" s="105"/>
      <c r="Z20" s="110"/>
      <c r="AA20" s="117"/>
      <c r="AB20" s="112"/>
      <c r="AC20" s="118"/>
      <c r="AD20" s="114"/>
      <c r="AE20" s="114"/>
      <c r="AF20" s="114"/>
    </row>
    <row r="21" spans="1:32" ht="18.75" customHeight="1">
      <c r="A21" s="351"/>
      <c r="B21" s="352"/>
      <c r="C21" s="352"/>
      <c r="D21" s="353"/>
      <c r="E21" s="354"/>
      <c r="F21" s="355"/>
      <c r="G21" s="102"/>
      <c r="H21" s="352"/>
      <c r="I21" s="394"/>
      <c r="J21" s="394"/>
      <c r="K21" s="394"/>
      <c r="L21" s="394"/>
      <c r="M21" s="395"/>
      <c r="N21" s="396">
        <f t="shared" si="0"/>
        <v>0</v>
      </c>
      <c r="O21" s="397"/>
      <c r="P21" s="397"/>
      <c r="Q21" s="397"/>
      <c r="R21" s="115"/>
      <c r="S21" s="104"/>
      <c r="T21" s="105"/>
      <c r="U21" s="120"/>
      <c r="V21" s="107"/>
      <c r="W21" s="108"/>
      <c r="X21" s="105"/>
      <c r="Y21" s="105"/>
      <c r="Z21" s="110"/>
      <c r="AA21" s="117"/>
      <c r="AB21" s="112"/>
      <c r="AC21" s="118"/>
      <c r="AD21" s="114"/>
      <c r="AE21" s="114"/>
      <c r="AF21" s="114"/>
    </row>
    <row r="22" spans="1:32" ht="18.75" customHeight="1">
      <c r="A22" s="351"/>
      <c r="B22" s="352"/>
      <c r="C22" s="352"/>
      <c r="D22" s="353"/>
      <c r="E22" s="354"/>
      <c r="F22" s="355"/>
      <c r="G22" s="102"/>
      <c r="H22" s="352"/>
      <c r="I22" s="394"/>
      <c r="J22" s="394"/>
      <c r="K22" s="394"/>
      <c r="L22" s="394"/>
      <c r="M22" s="395"/>
      <c r="N22" s="396">
        <f>A22</f>
        <v>0</v>
      </c>
      <c r="O22" s="397"/>
      <c r="P22" s="397"/>
      <c r="Q22" s="397"/>
      <c r="R22" s="115"/>
      <c r="S22" s="104"/>
      <c r="T22" s="105"/>
      <c r="U22" s="116"/>
      <c r="V22" s="107"/>
      <c r="W22" s="108"/>
      <c r="X22" s="105"/>
      <c r="Y22" s="105"/>
      <c r="Z22" s="110"/>
      <c r="AA22" s="117"/>
      <c r="AB22" s="112"/>
      <c r="AC22" s="118"/>
      <c r="AD22" s="114"/>
      <c r="AE22" s="114"/>
      <c r="AF22" s="114"/>
    </row>
    <row r="23" spans="1:32" ht="18.75" customHeight="1" thickBot="1">
      <c r="A23" s="413"/>
      <c r="B23" s="400"/>
      <c r="C23" s="400"/>
      <c r="D23" s="414"/>
      <c r="E23" s="354"/>
      <c r="F23" s="355"/>
      <c r="G23" s="122"/>
      <c r="H23" s="400"/>
      <c r="I23" s="401"/>
      <c r="J23" s="401"/>
      <c r="K23" s="401"/>
      <c r="L23" s="401"/>
      <c r="M23" s="402"/>
      <c r="N23" s="396">
        <f>A23</f>
        <v>0</v>
      </c>
      <c r="O23" s="397"/>
      <c r="P23" s="397"/>
      <c r="Q23" s="397"/>
      <c r="R23" s="115"/>
      <c r="S23" s="104"/>
      <c r="T23" s="105"/>
      <c r="U23" s="120"/>
      <c r="V23" s="107"/>
      <c r="W23" s="108"/>
      <c r="X23" s="105"/>
      <c r="Y23" s="105"/>
      <c r="Z23" s="110"/>
      <c r="AA23" s="117"/>
      <c r="AB23" s="112"/>
      <c r="AC23" s="118"/>
      <c r="AD23" s="114"/>
      <c r="AE23" s="114"/>
      <c r="AF23" s="114"/>
    </row>
    <row r="24" spans="1:32" ht="25.5" customHeight="1" thickBot="1">
      <c r="A24" s="123"/>
      <c r="B24" s="197"/>
      <c r="C24" s="197"/>
      <c r="D24" s="197"/>
      <c r="E24" s="197"/>
      <c r="F24" s="197"/>
      <c r="G24" s="197"/>
      <c r="H24" s="197"/>
      <c r="I24" s="197"/>
      <c r="J24" s="197"/>
      <c r="K24" s="198"/>
      <c r="L24" s="213"/>
      <c r="M24" s="213"/>
      <c r="N24" s="415" t="s">
        <v>47</v>
      </c>
      <c r="O24" s="416"/>
      <c r="P24" s="416"/>
      <c r="Q24" s="417"/>
      <c r="R24" s="418" t="s">
        <v>7</v>
      </c>
      <c r="S24" s="417"/>
      <c r="T24" s="417"/>
      <c r="U24" s="417"/>
      <c r="V24" s="417"/>
      <c r="W24" s="417"/>
      <c r="X24" s="417"/>
      <c r="Y24" s="417"/>
      <c r="Z24" s="417"/>
      <c r="AA24" s="417"/>
      <c r="AB24" s="417"/>
      <c r="AC24" s="124">
        <f>ROUNDUP(SUM(AC6:AC23),5)</f>
        <v>44.438</v>
      </c>
      <c r="AD24" s="114"/>
      <c r="AE24" s="114"/>
      <c r="AF24" s="114"/>
    </row>
    <row r="25" spans="1:32" ht="20.25" customHeight="1">
      <c r="A25" s="403" t="s">
        <v>45</v>
      </c>
      <c r="B25" s="404"/>
      <c r="C25" s="404"/>
      <c r="D25" s="404"/>
      <c r="E25" s="404"/>
      <c r="F25" s="404"/>
      <c r="G25" s="404"/>
      <c r="H25" s="404"/>
      <c r="I25" s="404"/>
      <c r="J25" s="404"/>
      <c r="K25" s="405"/>
      <c r="L25" s="220"/>
      <c r="M25" s="220"/>
      <c r="N25" s="411"/>
      <c r="O25" s="412"/>
      <c r="P25" s="412"/>
      <c r="Q25" s="412"/>
      <c r="R25" s="125"/>
      <c r="S25" s="125"/>
      <c r="T25" s="125"/>
      <c r="U25" s="125"/>
      <c r="V25" s="125"/>
      <c r="W25" s="95" t="s">
        <v>9</v>
      </c>
      <c r="X25" s="95"/>
      <c r="Y25" s="95"/>
      <c r="Z25" s="95"/>
      <c r="AA25" s="95"/>
      <c r="AB25" s="95"/>
      <c r="AC25" s="126">
        <f>ROUND(AC24*10/100,5)</f>
        <v>4.4438</v>
      </c>
      <c r="AD25" s="114"/>
      <c r="AE25" s="114"/>
      <c r="AF25" s="114"/>
    </row>
    <row r="26" spans="1:32" ht="22.5" customHeight="1" thickBot="1">
      <c r="A26" s="329" t="s">
        <v>42</v>
      </c>
      <c r="B26" s="398"/>
      <c r="C26" s="398"/>
      <c r="D26" s="398"/>
      <c r="E26" s="398"/>
      <c r="F26" s="199"/>
      <c r="G26" s="331" t="s">
        <v>46</v>
      </c>
      <c r="H26" s="331"/>
      <c r="I26" s="331" t="s">
        <v>250</v>
      </c>
      <c r="J26" s="398"/>
      <c r="K26" s="399"/>
      <c r="L26" s="199"/>
      <c r="M26" s="199"/>
      <c r="N26" s="127"/>
      <c r="O26" s="200"/>
      <c r="P26" s="410"/>
      <c r="Q26" s="410"/>
      <c r="R26" s="128"/>
      <c r="S26" s="128"/>
      <c r="T26" s="128"/>
      <c r="U26" s="128"/>
      <c r="V26" s="128"/>
      <c r="W26" s="87" t="s">
        <v>6</v>
      </c>
      <c r="X26" s="87"/>
      <c r="Y26" s="87"/>
      <c r="Z26" s="87"/>
      <c r="AA26" s="87"/>
      <c r="AB26" s="87"/>
      <c r="AC26" s="129">
        <f>AC24+AC25</f>
        <v>48.881800000000005</v>
      </c>
      <c r="AD26" s="114"/>
      <c r="AE26" s="114"/>
      <c r="AF26" s="114"/>
    </row>
    <row r="27" spans="18:32" ht="7.5" customHeight="1" thickBot="1">
      <c r="R27" s="319"/>
      <c r="S27" s="319"/>
      <c r="T27" s="205"/>
      <c r="U27" s="205"/>
      <c r="V27" s="205"/>
      <c r="W27" s="205"/>
      <c r="X27" s="205"/>
      <c r="Y27" s="205"/>
      <c r="Z27" s="205"/>
      <c r="AA27" s="212"/>
      <c r="AB27" s="212"/>
      <c r="AC27" s="212"/>
      <c r="AD27" s="81"/>
      <c r="AE27" s="81"/>
      <c r="AF27" s="81"/>
    </row>
    <row r="28" spans="1:32" ht="20.25" customHeight="1">
      <c r="A28" s="196" t="s">
        <v>35</v>
      </c>
      <c r="B28" s="313" t="s">
        <v>36</v>
      </c>
      <c r="C28" s="313"/>
      <c r="D28" s="65" t="s">
        <v>37</v>
      </c>
      <c r="E28" s="65" t="s">
        <v>38</v>
      </c>
      <c r="F28" s="65" t="s">
        <v>39</v>
      </c>
      <c r="G28" s="313" t="s">
        <v>40</v>
      </c>
      <c r="H28" s="313"/>
      <c r="I28" s="313" t="s">
        <v>41</v>
      </c>
      <c r="J28" s="313"/>
      <c r="K28" s="313" t="s">
        <v>52</v>
      </c>
      <c r="L28" s="313"/>
      <c r="M28" s="196" t="s">
        <v>209</v>
      </c>
      <c r="N28" s="462" t="s">
        <v>5</v>
      </c>
      <c r="O28" s="322"/>
      <c r="P28" s="322"/>
      <c r="Q28" s="213"/>
      <c r="R28" s="322"/>
      <c r="S28" s="323"/>
      <c r="T28" s="206"/>
      <c r="U28" s="206"/>
      <c r="V28" s="206"/>
      <c r="W28" s="311" t="s">
        <v>204</v>
      </c>
      <c r="X28" s="312"/>
      <c r="Y28" s="312"/>
      <c r="Z28" s="312"/>
      <c r="AA28" s="312"/>
      <c r="AB28" s="207"/>
      <c r="AC28" s="233">
        <f>AC26/X2</f>
        <v>0.48881800000000003</v>
      </c>
      <c r="AD28" s="130"/>
      <c r="AE28" s="130"/>
      <c r="AF28" s="130"/>
    </row>
    <row r="29" spans="1:32" ht="37.5" customHeight="1">
      <c r="A29" s="196" t="s">
        <v>316</v>
      </c>
      <c r="B29" s="313" t="s">
        <v>317</v>
      </c>
      <c r="C29" s="313"/>
      <c r="D29" s="65" t="s">
        <v>318</v>
      </c>
      <c r="E29" s="65" t="s">
        <v>319</v>
      </c>
      <c r="F29" s="65" t="s">
        <v>320</v>
      </c>
      <c r="G29" s="313" t="s">
        <v>321</v>
      </c>
      <c r="H29" s="313"/>
      <c r="I29" s="313" t="s">
        <v>322</v>
      </c>
      <c r="J29" s="313"/>
      <c r="K29" s="313" t="s">
        <v>59</v>
      </c>
      <c r="L29" s="313"/>
      <c r="M29" s="183">
        <f ca="1">NOW()</f>
        <v>41122.35318252315</v>
      </c>
      <c r="N29" s="102" t="s">
        <v>19</v>
      </c>
      <c r="O29" s="88" t="s">
        <v>20</v>
      </c>
      <c r="P29" s="88" t="s">
        <v>21</v>
      </c>
      <c r="Q29" s="88" t="s">
        <v>22</v>
      </c>
      <c r="R29" s="406" t="s">
        <v>8</v>
      </c>
      <c r="S29" s="407"/>
      <c r="T29" s="203"/>
      <c r="U29" s="203"/>
      <c r="V29" s="203"/>
      <c r="W29" s="184"/>
      <c r="X29" s="204" t="s">
        <v>205</v>
      </c>
      <c r="Y29" s="204"/>
      <c r="Z29" s="204"/>
      <c r="AA29" s="204" t="s">
        <v>23</v>
      </c>
      <c r="AB29" s="408" t="s">
        <v>24</v>
      </c>
      <c r="AC29" s="409"/>
      <c r="AD29" s="130"/>
      <c r="AE29" s="130"/>
      <c r="AF29" s="130"/>
    </row>
    <row r="30" spans="14:29" ht="19.5" customHeight="1" thickBot="1">
      <c r="N30" s="136">
        <f>X2</f>
        <v>100</v>
      </c>
      <c r="O30" s="137"/>
      <c r="P30" s="138">
        <f>AC26</f>
        <v>48.881800000000005</v>
      </c>
      <c r="Q30" s="139">
        <v>0</v>
      </c>
      <c r="R30" s="307">
        <f>P30+Q30</f>
        <v>48.881800000000005</v>
      </c>
      <c r="S30" s="308"/>
      <c r="T30" s="140"/>
      <c r="U30" s="141"/>
      <c r="V30" s="141"/>
      <c r="W30" s="127"/>
      <c r="X30" s="142">
        <f>AC28/AA30</f>
        <v>1.6293933333333335</v>
      </c>
      <c r="Y30" s="142"/>
      <c r="Z30" s="142"/>
      <c r="AA30" s="143">
        <v>0.3</v>
      </c>
      <c r="AB30" s="309">
        <f ca="1">NOW()</f>
        <v>41122.35318252315</v>
      </c>
      <c r="AC30" s="310"/>
    </row>
  </sheetData>
  <sheetProtection/>
  <mergeCells count="109">
    <mergeCell ref="B3:G4"/>
    <mergeCell ref="P3:V4"/>
    <mergeCell ref="A5:D5"/>
    <mergeCell ref="E5:F5"/>
    <mergeCell ref="G5:M5"/>
    <mergeCell ref="N5:Q5"/>
    <mergeCell ref="A1:K1"/>
    <mergeCell ref="N1:AC1"/>
    <mergeCell ref="A2:B2"/>
    <mergeCell ref="C2:G2"/>
    <mergeCell ref="N2:O2"/>
    <mergeCell ref="P2:T2"/>
    <mergeCell ref="X5:Y5"/>
    <mergeCell ref="A6:D6"/>
    <mergeCell ref="E6:F6"/>
    <mergeCell ref="H6:M6"/>
    <mergeCell ref="N6:Q6"/>
    <mergeCell ref="A7:D7"/>
    <mergeCell ref="E7:F7"/>
    <mergeCell ref="H7:M7"/>
    <mergeCell ref="N7:Q7"/>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22:D22"/>
    <mergeCell ref="E22:F22"/>
    <mergeCell ref="H22:M22"/>
    <mergeCell ref="N22:Q22"/>
    <mergeCell ref="A23:D23"/>
    <mergeCell ref="E23:F23"/>
    <mergeCell ref="H23:M23"/>
    <mergeCell ref="N23:Q23"/>
    <mergeCell ref="A20:D20"/>
    <mergeCell ref="E20:F20"/>
    <mergeCell ref="H20:M20"/>
    <mergeCell ref="N20:Q20"/>
    <mergeCell ref="A21:D21"/>
    <mergeCell ref="E21:F21"/>
    <mergeCell ref="H21:M21"/>
    <mergeCell ref="N21:Q21"/>
    <mergeCell ref="R27:S27"/>
    <mergeCell ref="B28:C28"/>
    <mergeCell ref="G28:H28"/>
    <mergeCell ref="I28:J28"/>
    <mergeCell ref="K28:L28"/>
    <mergeCell ref="N28:P28"/>
    <mergeCell ref="R28:S28"/>
    <mergeCell ref="N24:Q24"/>
    <mergeCell ref="R24:AB24"/>
    <mergeCell ref="A25:K25"/>
    <mergeCell ref="N25:Q25"/>
    <mergeCell ref="A26:E26"/>
    <mergeCell ref="G26:H26"/>
    <mergeCell ref="I26:K26"/>
    <mergeCell ref="P26:Q26"/>
    <mergeCell ref="AB29:AC29"/>
    <mergeCell ref="R30:S30"/>
    <mergeCell ref="AB30:AC30"/>
    <mergeCell ref="W28:AA28"/>
    <mergeCell ref="B29:C29"/>
    <mergeCell ref="G29:H29"/>
    <mergeCell ref="I29:J29"/>
    <mergeCell ref="K29:L29"/>
    <mergeCell ref="R29:S29"/>
  </mergeCells>
  <hyperlinks>
    <hyperlink ref="A18:D18" location="'Carmel Sauce'!A1" display="Caramel Sauce - See Recipe"/>
    <hyperlink ref="M1" location="LIST!A1" display="BACK TO MENU LIST"/>
  </hyperlinks>
  <printOptions/>
  <pageMargins left="0.7" right="0.45" top="0.75" bottom="0.5" header="0.3" footer="0.3"/>
  <pageSetup horizontalDpi="600" verticalDpi="600" orientation="landscape" scale="78" r:id="rId1"/>
  <colBreaks count="1" manualBreakCount="1">
    <brk id="13" max="65535" man="1"/>
  </colBreaks>
</worksheet>
</file>

<file path=xl/worksheets/sheet13.xml><?xml version="1.0" encoding="utf-8"?>
<worksheet xmlns="http://schemas.openxmlformats.org/spreadsheetml/2006/main" xmlns:r="http://schemas.openxmlformats.org/officeDocument/2006/relationships">
  <dimension ref="A1:AH30"/>
  <sheetViews>
    <sheetView zoomScalePageLayoutView="0" workbookViewId="0" topLeftCell="A1">
      <selection activeCell="M1" sqref="M1"/>
    </sheetView>
  </sheetViews>
  <sheetFormatPr defaultColWidth="9.140625" defaultRowHeight="12.75"/>
  <cols>
    <col min="1" max="1" width="9.8515625" style="194" customWidth="1"/>
    <col min="2" max="3" width="9.140625" style="194" customWidth="1"/>
    <col min="4" max="4" width="9.8515625" style="194" customWidth="1"/>
    <col min="5" max="5" width="9.140625" style="194" customWidth="1"/>
    <col min="6" max="6" width="14.421875" style="194" customWidth="1"/>
    <col min="7" max="7" width="4.8515625" style="194" customWidth="1"/>
    <col min="8" max="8" width="8.57421875" style="194" customWidth="1"/>
    <col min="9" max="9" width="9.8515625" style="194" customWidth="1"/>
    <col min="10" max="10" width="8.57421875" style="194" customWidth="1"/>
    <col min="11" max="12" width="13.7109375" style="194" customWidth="1"/>
    <col min="13" max="13" width="38.8515625" style="194" customWidth="1"/>
    <col min="14" max="16" width="9.140625" style="194" customWidth="1"/>
    <col min="17" max="17" width="6.140625" style="194" customWidth="1"/>
    <col min="18" max="18" width="8.57421875" style="194" customWidth="1"/>
    <col min="19" max="19" width="7.7109375" style="194" customWidth="1"/>
    <col min="20" max="20" width="10.421875" style="194" customWidth="1"/>
    <col min="21" max="22" width="8.8515625" style="194" customWidth="1"/>
    <col min="23" max="23" width="9.8515625" style="194" customWidth="1"/>
    <col min="24" max="24" width="12.28125" style="194" customWidth="1"/>
    <col min="25" max="25" width="4.28125" style="194" customWidth="1"/>
    <col min="26" max="26" width="10.28125" style="194" customWidth="1"/>
    <col min="27" max="27" width="8.140625" style="194" customWidth="1"/>
    <col min="28" max="28" width="8.57421875" style="194" customWidth="1"/>
    <col min="29" max="29" width="11.57421875" style="194" customWidth="1"/>
    <col min="30" max="32" width="9.00390625" style="194" customWidth="1"/>
    <col min="33" max="16384" width="9.140625" style="194" customWidth="1"/>
  </cols>
  <sheetData>
    <row r="1" spans="1:34" ht="21">
      <c r="A1" s="453" t="s">
        <v>43</v>
      </c>
      <c r="B1" s="453"/>
      <c r="C1" s="453"/>
      <c r="D1" s="453"/>
      <c r="E1" s="453"/>
      <c r="F1" s="453"/>
      <c r="G1" s="453"/>
      <c r="H1" s="453"/>
      <c r="I1" s="453"/>
      <c r="J1" s="453"/>
      <c r="K1" s="453"/>
      <c r="L1" s="79"/>
      <c r="M1" s="243" t="s">
        <v>584</v>
      </c>
      <c r="N1" s="386" t="s">
        <v>56</v>
      </c>
      <c r="O1" s="387"/>
      <c r="P1" s="387"/>
      <c r="Q1" s="387"/>
      <c r="R1" s="387"/>
      <c r="S1" s="387"/>
      <c r="T1" s="387"/>
      <c r="U1" s="387"/>
      <c r="V1" s="387"/>
      <c r="W1" s="387"/>
      <c r="X1" s="387"/>
      <c r="Y1" s="387"/>
      <c r="Z1" s="387"/>
      <c r="AA1" s="387"/>
      <c r="AB1" s="387"/>
      <c r="AC1" s="387"/>
      <c r="AD1" s="205"/>
      <c r="AE1" s="205"/>
      <c r="AF1" s="205"/>
      <c r="AG1" s="81"/>
      <c r="AH1" s="81"/>
    </row>
    <row r="2" spans="1:34" ht="47.25" customHeight="1" thickBot="1">
      <c r="A2" s="369" t="s">
        <v>44</v>
      </c>
      <c r="B2" s="369"/>
      <c r="C2" s="388" t="s">
        <v>323</v>
      </c>
      <c r="D2" s="388"/>
      <c r="E2" s="388"/>
      <c r="F2" s="388"/>
      <c r="G2" s="388"/>
      <c r="H2" s="212" t="s">
        <v>55</v>
      </c>
      <c r="I2" s="82">
        <v>1.5</v>
      </c>
      <c r="J2" s="212" t="s">
        <v>48</v>
      </c>
      <c r="K2" s="83"/>
      <c r="L2" s="84"/>
      <c r="M2" s="85"/>
      <c r="N2" s="389" t="s">
        <v>17</v>
      </c>
      <c r="O2" s="389"/>
      <c r="P2" s="390" t="str">
        <f>C2</f>
        <v>Caramel Sauce</v>
      </c>
      <c r="Q2" s="390"/>
      <c r="R2" s="390"/>
      <c r="S2" s="390"/>
      <c r="T2" s="391"/>
      <c r="U2" s="86"/>
      <c r="V2" s="86"/>
      <c r="W2" s="212" t="s">
        <v>55</v>
      </c>
      <c r="X2" s="87">
        <f>I2</f>
        <v>1.5</v>
      </c>
      <c r="Y2" s="95"/>
      <c r="Z2" s="88" t="s">
        <v>53</v>
      </c>
      <c r="AA2" s="89">
        <f>K2</f>
        <v>0</v>
      </c>
      <c r="AB2" s="90"/>
      <c r="AC2" s="91"/>
      <c r="AD2" s="92"/>
      <c r="AE2" s="92"/>
      <c r="AF2" s="92"/>
      <c r="AG2" s="91"/>
      <c r="AH2" s="91"/>
    </row>
    <row r="3" spans="1:34" ht="19.5" customHeight="1">
      <c r="A3" s="209"/>
      <c r="B3" s="369"/>
      <c r="C3" s="419"/>
      <c r="D3" s="419"/>
      <c r="E3" s="419"/>
      <c r="F3" s="419"/>
      <c r="G3" s="419"/>
      <c r="H3" s="211"/>
      <c r="I3" s="205" t="s">
        <v>324</v>
      </c>
      <c r="J3" s="212"/>
      <c r="K3" s="89"/>
      <c r="L3" s="93"/>
      <c r="M3" s="94"/>
      <c r="N3" s="212"/>
      <c r="O3" s="212"/>
      <c r="P3" s="430">
        <f>C3</f>
        <v>0</v>
      </c>
      <c r="Q3" s="419"/>
      <c r="R3" s="419"/>
      <c r="S3" s="419"/>
      <c r="T3" s="419"/>
      <c r="U3" s="419"/>
      <c r="V3" s="419"/>
      <c r="W3" s="212"/>
      <c r="X3" s="95" t="str">
        <f>I3</f>
        <v>gallon</v>
      </c>
      <c r="Y3" s="95"/>
      <c r="Z3" s="88"/>
      <c r="AA3" s="89"/>
      <c r="AB3" s="90"/>
      <c r="AC3" s="91"/>
      <c r="AD3" s="92"/>
      <c r="AE3" s="92"/>
      <c r="AF3" s="92"/>
      <c r="AG3" s="91"/>
      <c r="AH3" s="91"/>
    </row>
    <row r="4" spans="2:34" ht="15" customHeight="1" thickBot="1">
      <c r="B4" s="410"/>
      <c r="C4" s="410"/>
      <c r="D4" s="410"/>
      <c r="E4" s="410"/>
      <c r="F4" s="410"/>
      <c r="G4" s="410"/>
      <c r="H4" s="96"/>
      <c r="I4" s="96"/>
      <c r="N4" s="97"/>
      <c r="O4" s="97"/>
      <c r="P4" s="410"/>
      <c r="Q4" s="410"/>
      <c r="R4" s="410"/>
      <c r="S4" s="410"/>
      <c r="T4" s="410"/>
      <c r="U4" s="410"/>
      <c r="V4" s="410"/>
      <c r="W4" s="205"/>
      <c r="X4" s="91"/>
      <c r="Y4" s="91"/>
      <c r="Z4" s="91"/>
      <c r="AA4" s="91"/>
      <c r="AB4" s="91"/>
      <c r="AC4" s="91"/>
      <c r="AD4" s="98"/>
      <c r="AE4" s="98"/>
      <c r="AF4" s="98"/>
      <c r="AG4" s="91"/>
      <c r="AH4" s="91"/>
    </row>
    <row r="5" spans="1:32" ht="45.75" customHeight="1" thickBot="1">
      <c r="A5" s="380" t="s">
        <v>1</v>
      </c>
      <c r="B5" s="431"/>
      <c r="C5" s="431"/>
      <c r="D5" s="432"/>
      <c r="E5" s="422" t="s">
        <v>54</v>
      </c>
      <c r="F5" s="424"/>
      <c r="G5" s="422" t="s">
        <v>32</v>
      </c>
      <c r="H5" s="423"/>
      <c r="I5" s="423"/>
      <c r="J5" s="423"/>
      <c r="K5" s="423"/>
      <c r="L5" s="423"/>
      <c r="M5" s="424"/>
      <c r="N5" s="420" t="s">
        <v>1</v>
      </c>
      <c r="O5" s="421"/>
      <c r="P5" s="421"/>
      <c r="Q5" s="421"/>
      <c r="R5" s="99" t="s">
        <v>31</v>
      </c>
      <c r="S5" s="210" t="s">
        <v>2</v>
      </c>
      <c r="T5" s="100" t="s">
        <v>51</v>
      </c>
      <c r="U5" s="99" t="s">
        <v>30</v>
      </c>
      <c r="V5" s="99" t="s">
        <v>49</v>
      </c>
      <c r="W5" s="99" t="s">
        <v>58</v>
      </c>
      <c r="X5" s="392" t="s">
        <v>164</v>
      </c>
      <c r="Y5" s="392"/>
      <c r="Z5" s="99" t="s">
        <v>50</v>
      </c>
      <c r="AA5" s="100" t="s">
        <v>13</v>
      </c>
      <c r="AB5" s="100" t="s">
        <v>207</v>
      </c>
      <c r="AC5" s="101" t="s">
        <v>208</v>
      </c>
      <c r="AD5" s="205"/>
      <c r="AE5" s="205"/>
      <c r="AF5" s="205"/>
    </row>
    <row r="6" spans="1:32" ht="18.75" customHeight="1">
      <c r="A6" s="362" t="s">
        <v>325</v>
      </c>
      <c r="B6" s="363"/>
      <c r="C6" s="363"/>
      <c r="D6" s="364"/>
      <c r="E6" s="365" t="s">
        <v>326</v>
      </c>
      <c r="F6" s="366"/>
      <c r="G6" s="102">
        <v>1</v>
      </c>
      <c r="H6" s="363" t="s">
        <v>327</v>
      </c>
      <c r="I6" s="428"/>
      <c r="J6" s="428"/>
      <c r="K6" s="428"/>
      <c r="L6" s="428"/>
      <c r="M6" s="429"/>
      <c r="N6" s="396" t="str">
        <f aca="true" t="shared" si="0" ref="N6:N21">A6</f>
        <v>Sugar</v>
      </c>
      <c r="O6" s="397"/>
      <c r="P6" s="397"/>
      <c r="Q6" s="397"/>
      <c r="R6" s="235">
        <v>2.67</v>
      </c>
      <c r="S6" s="104" t="s">
        <v>64</v>
      </c>
      <c r="T6" s="105">
        <f>R6*X2</f>
        <v>4.005</v>
      </c>
      <c r="U6" s="116">
        <f>(X2*R6)/AA6</f>
        <v>4.005</v>
      </c>
      <c r="V6" s="107" t="s">
        <v>64</v>
      </c>
      <c r="W6" s="108">
        <v>0.6</v>
      </c>
      <c r="X6" s="109">
        <f>U6/1</f>
        <v>4.005</v>
      </c>
      <c r="Y6" s="109"/>
      <c r="Z6" s="110">
        <f>W6*X6</f>
        <v>2.403</v>
      </c>
      <c r="AA6" s="111">
        <v>1</v>
      </c>
      <c r="AB6" s="112">
        <f>Z6/X2</f>
        <v>1.602</v>
      </c>
      <c r="AC6" s="113">
        <f>Z6</f>
        <v>2.403</v>
      </c>
      <c r="AD6" s="114"/>
      <c r="AE6" s="114"/>
      <c r="AF6" s="114"/>
    </row>
    <row r="7" spans="1:32" ht="18.75" customHeight="1">
      <c r="A7" s="351" t="s">
        <v>268</v>
      </c>
      <c r="B7" s="352"/>
      <c r="C7" s="352"/>
      <c r="D7" s="353"/>
      <c r="E7" s="356" t="s">
        <v>328</v>
      </c>
      <c r="F7" s="355"/>
      <c r="G7" s="102"/>
      <c r="H7" s="352" t="s">
        <v>329</v>
      </c>
      <c r="I7" s="394"/>
      <c r="J7" s="394"/>
      <c r="K7" s="394"/>
      <c r="L7" s="394"/>
      <c r="M7" s="395"/>
      <c r="N7" s="396" t="str">
        <f t="shared" si="0"/>
        <v>Water</v>
      </c>
      <c r="O7" s="397"/>
      <c r="P7" s="397"/>
      <c r="Q7" s="397"/>
      <c r="R7" s="115">
        <v>0.67</v>
      </c>
      <c r="S7" s="104" t="s">
        <v>88</v>
      </c>
      <c r="T7" s="109">
        <f>X2*R7</f>
        <v>1.0050000000000001</v>
      </c>
      <c r="U7" s="116">
        <f>(X2*R7)/AA7</f>
        <v>1.0050000000000001</v>
      </c>
      <c r="V7" s="107" t="s">
        <v>88</v>
      </c>
      <c r="W7" s="108">
        <v>0</v>
      </c>
      <c r="X7" s="109">
        <f>U7/1</f>
        <v>1.0050000000000001</v>
      </c>
      <c r="Y7" s="109"/>
      <c r="Z7" s="110">
        <f>W7*X7</f>
        <v>0</v>
      </c>
      <c r="AA7" s="117">
        <v>1</v>
      </c>
      <c r="AB7" s="112">
        <f>Z7/X2</f>
        <v>0</v>
      </c>
      <c r="AC7" s="113">
        <f>ROUND(U7*AB7,5)</f>
        <v>0</v>
      </c>
      <c r="AD7" s="114"/>
      <c r="AE7" s="114"/>
      <c r="AF7" s="114"/>
    </row>
    <row r="8" spans="1:32" ht="18.75" customHeight="1">
      <c r="A8" s="351" t="s">
        <v>330</v>
      </c>
      <c r="B8" s="352"/>
      <c r="C8" s="352"/>
      <c r="D8" s="353"/>
      <c r="E8" s="354" t="s">
        <v>270</v>
      </c>
      <c r="F8" s="355"/>
      <c r="G8" s="102">
        <v>2</v>
      </c>
      <c r="H8" s="352" t="s">
        <v>331</v>
      </c>
      <c r="I8" s="394"/>
      <c r="J8" s="394"/>
      <c r="K8" s="394"/>
      <c r="L8" s="394"/>
      <c r="M8" s="395"/>
      <c r="N8" s="396" t="str">
        <f>A8</f>
        <v>Heavy Cream</v>
      </c>
      <c r="O8" s="397"/>
      <c r="P8" s="397"/>
      <c r="Q8" s="397"/>
      <c r="R8" s="115">
        <v>2</v>
      </c>
      <c r="S8" s="104" t="s">
        <v>88</v>
      </c>
      <c r="T8" s="105">
        <f>X2*R8</f>
        <v>3</v>
      </c>
      <c r="U8" s="116">
        <f>(X2*R8)/AA8</f>
        <v>3</v>
      </c>
      <c r="V8" s="107" t="s">
        <v>88</v>
      </c>
      <c r="W8" s="108">
        <v>2.85</v>
      </c>
      <c r="X8" s="109">
        <f>U8/1</f>
        <v>3</v>
      </c>
      <c r="Y8" s="109"/>
      <c r="Z8" s="110">
        <f>W8*X8</f>
        <v>8.55</v>
      </c>
      <c r="AA8" s="117">
        <v>1</v>
      </c>
      <c r="AB8" s="112">
        <f>Z8/X2</f>
        <v>5.7</v>
      </c>
      <c r="AC8" s="118">
        <f>Z8</f>
        <v>8.55</v>
      </c>
      <c r="AD8" s="114"/>
      <c r="AE8" s="114"/>
      <c r="AF8" s="114"/>
    </row>
    <row r="9" spans="1:32" ht="18.75" customHeight="1">
      <c r="A9" s="351" t="s">
        <v>118</v>
      </c>
      <c r="B9" s="352"/>
      <c r="C9" s="352"/>
      <c r="D9" s="353"/>
      <c r="E9" s="356" t="s">
        <v>332</v>
      </c>
      <c r="F9" s="355"/>
      <c r="G9" s="102">
        <v>3</v>
      </c>
      <c r="H9" s="352" t="s">
        <v>333</v>
      </c>
      <c r="I9" s="394"/>
      <c r="J9" s="394"/>
      <c r="K9" s="394"/>
      <c r="L9" s="394"/>
      <c r="M9" s="395"/>
      <c r="N9" s="396" t="str">
        <f t="shared" si="0"/>
        <v>Butter</v>
      </c>
      <c r="O9" s="397"/>
      <c r="P9" s="397"/>
      <c r="Q9" s="397"/>
      <c r="R9" s="115">
        <v>13.33</v>
      </c>
      <c r="S9" s="104" t="s">
        <v>334</v>
      </c>
      <c r="T9" s="109">
        <f>X2*R9</f>
        <v>19.995</v>
      </c>
      <c r="U9" s="116">
        <f>(X2*R9)/AA9</f>
        <v>19.995</v>
      </c>
      <c r="V9" s="107" t="s">
        <v>334</v>
      </c>
      <c r="W9" s="108">
        <v>0.13</v>
      </c>
      <c r="X9" s="109">
        <f>U9/1</f>
        <v>19.995</v>
      </c>
      <c r="Y9" s="109"/>
      <c r="Z9" s="110">
        <f>W9*X9</f>
        <v>2.5993500000000003</v>
      </c>
      <c r="AA9" s="117">
        <v>1</v>
      </c>
      <c r="AB9" s="112">
        <f>Z9/X2</f>
        <v>1.7329</v>
      </c>
      <c r="AC9" s="118">
        <f>Z9</f>
        <v>2.5993500000000003</v>
      </c>
      <c r="AD9" s="114"/>
      <c r="AE9" s="114"/>
      <c r="AF9" s="114"/>
    </row>
    <row r="10" spans="1:32" ht="18.75" customHeight="1">
      <c r="A10" s="351"/>
      <c r="B10" s="352"/>
      <c r="C10" s="352"/>
      <c r="D10" s="353"/>
      <c r="E10" s="356"/>
      <c r="F10" s="355"/>
      <c r="G10" s="102">
        <v>4</v>
      </c>
      <c r="H10" s="352" t="s">
        <v>335</v>
      </c>
      <c r="I10" s="473"/>
      <c r="J10" s="473"/>
      <c r="K10" s="473"/>
      <c r="L10" s="473"/>
      <c r="M10" s="474"/>
      <c r="N10" s="396">
        <f t="shared" si="0"/>
        <v>0</v>
      </c>
      <c r="O10" s="397"/>
      <c r="P10" s="397"/>
      <c r="Q10" s="397"/>
      <c r="R10" s="119"/>
      <c r="S10" s="104"/>
      <c r="T10" s="105"/>
      <c r="U10" s="116"/>
      <c r="V10" s="107"/>
      <c r="W10" s="108"/>
      <c r="X10" s="109"/>
      <c r="Y10" s="109"/>
      <c r="Z10" s="110"/>
      <c r="AA10" s="117"/>
      <c r="AB10" s="112"/>
      <c r="AC10" s="118"/>
      <c r="AD10" s="114"/>
      <c r="AE10" s="114"/>
      <c r="AF10" s="114"/>
    </row>
    <row r="11" spans="1:32" ht="18.75" customHeight="1">
      <c r="A11" s="351"/>
      <c r="B11" s="352"/>
      <c r="C11" s="352"/>
      <c r="D11" s="353"/>
      <c r="E11" s="356"/>
      <c r="F11" s="355"/>
      <c r="G11" s="102"/>
      <c r="H11" s="352"/>
      <c r="I11" s="473"/>
      <c r="J11" s="473"/>
      <c r="K11" s="473"/>
      <c r="L11" s="473"/>
      <c r="M11" s="474"/>
      <c r="N11" s="393">
        <f t="shared" si="0"/>
        <v>0</v>
      </c>
      <c r="O11" s="359"/>
      <c r="P11" s="359"/>
      <c r="Q11" s="359"/>
      <c r="R11" s="115"/>
      <c r="S11" s="104"/>
      <c r="T11" s="105"/>
      <c r="U11" s="116"/>
      <c r="V11" s="107"/>
      <c r="W11" s="108"/>
      <c r="X11" s="109"/>
      <c r="Y11" s="109"/>
      <c r="Z11" s="110"/>
      <c r="AA11" s="117"/>
      <c r="AB11" s="112"/>
      <c r="AC11" s="113"/>
      <c r="AD11" s="114"/>
      <c r="AE11" s="114"/>
      <c r="AF11" s="114"/>
    </row>
    <row r="12" spans="1:32" ht="18.75" customHeight="1">
      <c r="A12" s="351"/>
      <c r="B12" s="352"/>
      <c r="C12" s="352"/>
      <c r="D12" s="353"/>
      <c r="E12" s="356"/>
      <c r="F12" s="355"/>
      <c r="G12" s="102"/>
      <c r="H12" s="352" t="s">
        <v>336</v>
      </c>
      <c r="I12" s="473"/>
      <c r="J12" s="473"/>
      <c r="K12" s="473"/>
      <c r="L12" s="473"/>
      <c r="M12" s="474"/>
      <c r="N12" s="351">
        <f>A12</f>
        <v>0</v>
      </c>
      <c r="O12" s="357"/>
      <c r="P12" s="357"/>
      <c r="Q12" s="357"/>
      <c r="R12" s="115"/>
      <c r="S12" s="104"/>
      <c r="T12" s="105"/>
      <c r="U12" s="116"/>
      <c r="V12" s="107"/>
      <c r="W12" s="108"/>
      <c r="X12" s="109"/>
      <c r="Y12" s="109"/>
      <c r="Z12" s="110"/>
      <c r="AA12" s="117"/>
      <c r="AB12" s="112"/>
      <c r="AC12" s="118"/>
      <c r="AD12" s="114"/>
      <c r="AE12" s="114"/>
      <c r="AF12" s="114"/>
    </row>
    <row r="13" spans="1:32" ht="18.75" customHeight="1">
      <c r="A13" s="351"/>
      <c r="B13" s="352"/>
      <c r="C13" s="352"/>
      <c r="D13" s="353"/>
      <c r="E13" s="354"/>
      <c r="F13" s="355"/>
      <c r="G13" s="102"/>
      <c r="H13" s="352"/>
      <c r="I13" s="394"/>
      <c r="J13" s="394"/>
      <c r="K13" s="394"/>
      <c r="L13" s="394"/>
      <c r="M13" s="395"/>
      <c r="N13" s="396">
        <f t="shared" si="0"/>
        <v>0</v>
      </c>
      <c r="O13" s="397"/>
      <c r="P13" s="397"/>
      <c r="Q13" s="397"/>
      <c r="R13" s="115"/>
      <c r="S13" s="104"/>
      <c r="T13" s="105"/>
      <c r="U13" s="116"/>
      <c r="V13" s="107"/>
      <c r="W13" s="108"/>
      <c r="X13" s="109"/>
      <c r="Y13" s="109"/>
      <c r="Z13" s="110"/>
      <c r="AA13" s="117"/>
      <c r="AB13" s="112"/>
      <c r="AC13" s="118"/>
      <c r="AD13" s="114"/>
      <c r="AE13" s="114"/>
      <c r="AF13" s="114"/>
    </row>
    <row r="14" spans="1:32" ht="18.75" customHeight="1">
      <c r="A14" s="351"/>
      <c r="B14" s="352"/>
      <c r="C14" s="352"/>
      <c r="D14" s="353"/>
      <c r="E14" s="354"/>
      <c r="F14" s="355"/>
      <c r="G14" s="102"/>
      <c r="H14" s="352"/>
      <c r="I14" s="394"/>
      <c r="J14" s="394"/>
      <c r="K14" s="394"/>
      <c r="L14" s="394"/>
      <c r="M14" s="395"/>
      <c r="N14" s="396">
        <f t="shared" si="0"/>
        <v>0</v>
      </c>
      <c r="O14" s="397"/>
      <c r="P14" s="397"/>
      <c r="Q14" s="397"/>
      <c r="R14" s="115"/>
      <c r="S14" s="104"/>
      <c r="T14" s="105"/>
      <c r="U14" s="116"/>
      <c r="V14" s="107"/>
      <c r="W14" s="108"/>
      <c r="X14" s="109"/>
      <c r="Y14" s="109"/>
      <c r="Z14" s="110"/>
      <c r="AA14" s="117"/>
      <c r="AB14" s="112"/>
      <c r="AC14" s="118"/>
      <c r="AD14" s="114"/>
      <c r="AE14" s="114"/>
      <c r="AF14" s="114"/>
    </row>
    <row r="15" spans="1:32" ht="18.75" customHeight="1">
      <c r="A15" s="351"/>
      <c r="B15" s="352"/>
      <c r="C15" s="352"/>
      <c r="D15" s="353"/>
      <c r="E15" s="354"/>
      <c r="F15" s="355"/>
      <c r="G15" s="102"/>
      <c r="H15" s="352"/>
      <c r="I15" s="394"/>
      <c r="J15" s="394"/>
      <c r="K15" s="394"/>
      <c r="L15" s="394"/>
      <c r="M15" s="395"/>
      <c r="N15" s="396">
        <f t="shared" si="0"/>
        <v>0</v>
      </c>
      <c r="O15" s="397"/>
      <c r="P15" s="397"/>
      <c r="Q15" s="397"/>
      <c r="R15" s="115"/>
      <c r="S15" s="104"/>
      <c r="T15" s="105"/>
      <c r="U15" s="116"/>
      <c r="V15" s="107"/>
      <c r="W15" s="108"/>
      <c r="X15" s="105"/>
      <c r="Y15" s="105"/>
      <c r="Z15" s="110"/>
      <c r="AA15" s="117"/>
      <c r="AB15" s="112"/>
      <c r="AC15" s="118"/>
      <c r="AD15" s="114"/>
      <c r="AE15" s="114"/>
      <c r="AF15" s="114"/>
    </row>
    <row r="16" spans="1:32" ht="18.75" customHeight="1">
      <c r="A16" s="351"/>
      <c r="B16" s="352"/>
      <c r="C16" s="352"/>
      <c r="D16" s="353"/>
      <c r="E16" s="354"/>
      <c r="F16" s="355"/>
      <c r="G16" s="102"/>
      <c r="H16" s="352"/>
      <c r="I16" s="394"/>
      <c r="J16" s="394"/>
      <c r="K16" s="394"/>
      <c r="L16" s="394"/>
      <c r="M16" s="395"/>
      <c r="N16" s="396">
        <f t="shared" si="0"/>
        <v>0</v>
      </c>
      <c r="O16" s="397"/>
      <c r="P16" s="397"/>
      <c r="Q16" s="397"/>
      <c r="R16" s="115"/>
      <c r="S16" s="104"/>
      <c r="T16" s="105"/>
      <c r="U16" s="116"/>
      <c r="V16" s="107"/>
      <c r="W16" s="108"/>
      <c r="X16" s="105"/>
      <c r="Y16" s="105"/>
      <c r="Z16" s="110"/>
      <c r="AA16" s="117"/>
      <c r="AB16" s="112"/>
      <c r="AC16" s="118"/>
      <c r="AD16" s="114"/>
      <c r="AE16" s="114"/>
      <c r="AF16" s="114"/>
    </row>
    <row r="17" spans="1:32" ht="18.75" customHeight="1">
      <c r="A17" s="351"/>
      <c r="B17" s="352"/>
      <c r="C17" s="352"/>
      <c r="D17" s="353"/>
      <c r="E17" s="354"/>
      <c r="F17" s="355"/>
      <c r="G17" s="102"/>
      <c r="H17" s="352"/>
      <c r="I17" s="394"/>
      <c r="J17" s="394"/>
      <c r="K17" s="394"/>
      <c r="L17" s="394"/>
      <c r="M17" s="395"/>
      <c r="N17" s="396">
        <f t="shared" si="0"/>
        <v>0</v>
      </c>
      <c r="O17" s="397"/>
      <c r="P17" s="397"/>
      <c r="Q17" s="397"/>
      <c r="R17" s="115"/>
      <c r="S17" s="104"/>
      <c r="T17" s="105"/>
      <c r="U17" s="116"/>
      <c r="V17" s="107"/>
      <c r="W17" s="108"/>
      <c r="X17" s="105"/>
      <c r="Y17" s="105"/>
      <c r="Z17" s="110"/>
      <c r="AA17" s="117"/>
      <c r="AB17" s="112"/>
      <c r="AC17" s="118"/>
      <c r="AD17" s="114"/>
      <c r="AE17" s="114"/>
      <c r="AF17" s="114"/>
    </row>
    <row r="18" spans="1:32" ht="18.75" customHeight="1">
      <c r="A18" s="351"/>
      <c r="B18" s="352"/>
      <c r="C18" s="352"/>
      <c r="D18" s="353"/>
      <c r="E18" s="354"/>
      <c r="F18" s="355"/>
      <c r="G18" s="102"/>
      <c r="H18" s="352"/>
      <c r="I18" s="394"/>
      <c r="J18" s="394"/>
      <c r="K18" s="394"/>
      <c r="L18" s="394"/>
      <c r="M18" s="395"/>
      <c r="N18" s="396">
        <f t="shared" si="0"/>
        <v>0</v>
      </c>
      <c r="O18" s="397"/>
      <c r="P18" s="397"/>
      <c r="Q18" s="397"/>
      <c r="R18" s="115"/>
      <c r="S18" s="104"/>
      <c r="T18" s="105"/>
      <c r="U18" s="116"/>
      <c r="V18" s="107"/>
      <c r="W18" s="108"/>
      <c r="X18" s="105"/>
      <c r="Y18" s="105"/>
      <c r="Z18" s="110"/>
      <c r="AA18" s="117"/>
      <c r="AB18" s="112"/>
      <c r="AC18" s="118"/>
      <c r="AD18" s="114"/>
      <c r="AE18" s="114"/>
      <c r="AF18" s="114"/>
    </row>
    <row r="19" spans="1:32" ht="18.75" customHeight="1">
      <c r="A19" s="351"/>
      <c r="B19" s="352"/>
      <c r="C19" s="352"/>
      <c r="D19" s="353"/>
      <c r="E19" s="354"/>
      <c r="F19" s="355"/>
      <c r="G19" s="102"/>
      <c r="H19" s="352"/>
      <c r="I19" s="394"/>
      <c r="J19" s="394"/>
      <c r="K19" s="394"/>
      <c r="L19" s="394"/>
      <c r="M19" s="395"/>
      <c r="N19" s="396">
        <f t="shared" si="0"/>
        <v>0</v>
      </c>
      <c r="O19" s="397"/>
      <c r="P19" s="397"/>
      <c r="Q19" s="397"/>
      <c r="R19" s="115"/>
      <c r="S19" s="104"/>
      <c r="T19" s="105"/>
      <c r="U19" s="120"/>
      <c r="V19" s="107"/>
      <c r="W19" s="108"/>
      <c r="X19" s="105"/>
      <c r="Y19" s="105"/>
      <c r="Z19" s="110"/>
      <c r="AA19" s="117"/>
      <c r="AB19" s="112"/>
      <c r="AC19" s="118"/>
      <c r="AD19" s="114"/>
      <c r="AE19" s="114"/>
      <c r="AF19" s="114"/>
    </row>
    <row r="20" spans="1:32" ht="18.75" customHeight="1">
      <c r="A20" s="351"/>
      <c r="B20" s="352"/>
      <c r="C20" s="352"/>
      <c r="D20" s="353"/>
      <c r="E20" s="354"/>
      <c r="F20" s="355"/>
      <c r="G20" s="102"/>
      <c r="H20" s="352"/>
      <c r="I20" s="394"/>
      <c r="J20" s="394"/>
      <c r="K20" s="394"/>
      <c r="L20" s="394"/>
      <c r="M20" s="395"/>
      <c r="N20" s="396">
        <f t="shared" si="0"/>
        <v>0</v>
      </c>
      <c r="O20" s="397"/>
      <c r="P20" s="397"/>
      <c r="Q20" s="397"/>
      <c r="R20" s="115"/>
      <c r="S20" s="104"/>
      <c r="T20" s="105"/>
      <c r="U20" s="120"/>
      <c r="V20" s="107"/>
      <c r="W20" s="108"/>
      <c r="X20" s="105"/>
      <c r="Y20" s="105"/>
      <c r="Z20" s="110"/>
      <c r="AA20" s="117"/>
      <c r="AB20" s="112"/>
      <c r="AC20" s="118"/>
      <c r="AD20" s="114"/>
      <c r="AE20" s="114"/>
      <c r="AF20" s="114"/>
    </row>
    <row r="21" spans="1:32" ht="18.75" customHeight="1">
      <c r="A21" s="351"/>
      <c r="B21" s="352"/>
      <c r="C21" s="352"/>
      <c r="D21" s="353"/>
      <c r="E21" s="354"/>
      <c r="F21" s="355"/>
      <c r="G21" s="102"/>
      <c r="H21" s="352"/>
      <c r="I21" s="394"/>
      <c r="J21" s="394"/>
      <c r="K21" s="394"/>
      <c r="L21" s="394"/>
      <c r="M21" s="395"/>
      <c r="N21" s="396">
        <f t="shared" si="0"/>
        <v>0</v>
      </c>
      <c r="O21" s="397"/>
      <c r="P21" s="397"/>
      <c r="Q21" s="397"/>
      <c r="R21" s="115"/>
      <c r="S21" s="104"/>
      <c r="T21" s="105"/>
      <c r="U21" s="120"/>
      <c r="V21" s="107"/>
      <c r="W21" s="108"/>
      <c r="X21" s="105"/>
      <c r="Y21" s="105"/>
      <c r="Z21" s="110"/>
      <c r="AA21" s="117"/>
      <c r="AB21" s="112"/>
      <c r="AC21" s="118"/>
      <c r="AD21" s="114"/>
      <c r="AE21" s="114"/>
      <c r="AF21" s="114"/>
    </row>
    <row r="22" spans="1:32" ht="18.75" customHeight="1">
      <c r="A22" s="351"/>
      <c r="B22" s="352"/>
      <c r="C22" s="352"/>
      <c r="D22" s="353"/>
      <c r="E22" s="354"/>
      <c r="F22" s="355"/>
      <c r="G22" s="102"/>
      <c r="H22" s="352"/>
      <c r="I22" s="394"/>
      <c r="J22" s="394"/>
      <c r="K22" s="394"/>
      <c r="L22" s="394"/>
      <c r="M22" s="395"/>
      <c r="N22" s="396">
        <f>A22</f>
        <v>0</v>
      </c>
      <c r="O22" s="397"/>
      <c r="P22" s="397"/>
      <c r="Q22" s="397"/>
      <c r="R22" s="115"/>
      <c r="S22" s="104"/>
      <c r="T22" s="105"/>
      <c r="U22" s="116"/>
      <c r="V22" s="107"/>
      <c r="W22" s="108"/>
      <c r="X22" s="105"/>
      <c r="Y22" s="105"/>
      <c r="Z22" s="110"/>
      <c r="AA22" s="117"/>
      <c r="AB22" s="112"/>
      <c r="AC22" s="118"/>
      <c r="AD22" s="114"/>
      <c r="AE22" s="114"/>
      <c r="AF22" s="114"/>
    </row>
    <row r="23" spans="1:32" ht="18.75" customHeight="1" thickBot="1">
      <c r="A23" s="413"/>
      <c r="B23" s="400"/>
      <c r="C23" s="400"/>
      <c r="D23" s="414"/>
      <c r="E23" s="354"/>
      <c r="F23" s="355"/>
      <c r="G23" s="122"/>
      <c r="H23" s="400"/>
      <c r="I23" s="401"/>
      <c r="J23" s="401"/>
      <c r="K23" s="401"/>
      <c r="L23" s="401"/>
      <c r="M23" s="402"/>
      <c r="N23" s="396">
        <f>A23</f>
        <v>0</v>
      </c>
      <c r="O23" s="397"/>
      <c r="P23" s="397"/>
      <c r="Q23" s="397"/>
      <c r="R23" s="115"/>
      <c r="S23" s="104"/>
      <c r="T23" s="105"/>
      <c r="U23" s="120"/>
      <c r="V23" s="107"/>
      <c r="W23" s="108"/>
      <c r="X23" s="105"/>
      <c r="Y23" s="105"/>
      <c r="Z23" s="110"/>
      <c r="AA23" s="117"/>
      <c r="AB23" s="112"/>
      <c r="AC23" s="118"/>
      <c r="AD23" s="114"/>
      <c r="AE23" s="114"/>
      <c r="AF23" s="114"/>
    </row>
    <row r="24" spans="1:32" ht="25.5" customHeight="1" thickBot="1">
      <c r="A24" s="123"/>
      <c r="B24" s="197"/>
      <c r="C24" s="197"/>
      <c r="D24" s="197"/>
      <c r="E24" s="197"/>
      <c r="F24" s="197"/>
      <c r="G24" s="197"/>
      <c r="H24" s="197"/>
      <c r="I24" s="197"/>
      <c r="J24" s="197"/>
      <c r="K24" s="198"/>
      <c r="L24" s="213"/>
      <c r="M24" s="213"/>
      <c r="N24" s="415" t="s">
        <v>47</v>
      </c>
      <c r="O24" s="416"/>
      <c r="P24" s="416"/>
      <c r="Q24" s="417"/>
      <c r="R24" s="418" t="s">
        <v>7</v>
      </c>
      <c r="S24" s="417"/>
      <c r="T24" s="417"/>
      <c r="U24" s="417"/>
      <c r="V24" s="417"/>
      <c r="W24" s="417"/>
      <c r="X24" s="417"/>
      <c r="Y24" s="417"/>
      <c r="Z24" s="417"/>
      <c r="AA24" s="417"/>
      <c r="AB24" s="417"/>
      <c r="AC24" s="124">
        <f>ROUNDUP(SUM(AC6:AC23),5)</f>
        <v>13.55235</v>
      </c>
      <c r="AD24" s="114"/>
      <c r="AE24" s="114"/>
      <c r="AF24" s="114"/>
    </row>
    <row r="25" spans="1:32" ht="20.25" customHeight="1">
      <c r="A25" s="403" t="s">
        <v>45</v>
      </c>
      <c r="B25" s="404"/>
      <c r="C25" s="404"/>
      <c r="D25" s="404"/>
      <c r="E25" s="404"/>
      <c r="F25" s="404"/>
      <c r="G25" s="404"/>
      <c r="H25" s="404"/>
      <c r="I25" s="404"/>
      <c r="J25" s="404"/>
      <c r="K25" s="405"/>
      <c r="L25" s="220"/>
      <c r="M25" s="220"/>
      <c r="N25" s="411"/>
      <c r="O25" s="412"/>
      <c r="P25" s="412"/>
      <c r="Q25" s="412"/>
      <c r="R25" s="125"/>
      <c r="S25" s="125"/>
      <c r="T25" s="125"/>
      <c r="U25" s="125"/>
      <c r="V25" s="125"/>
      <c r="W25" s="95" t="s">
        <v>9</v>
      </c>
      <c r="X25" s="95"/>
      <c r="Y25" s="95"/>
      <c r="Z25" s="95"/>
      <c r="AA25" s="95"/>
      <c r="AB25" s="95"/>
      <c r="AC25" s="126">
        <f>ROUND(AC24*10/100,5)</f>
        <v>1.35524</v>
      </c>
      <c r="AD25" s="114"/>
      <c r="AE25" s="114"/>
      <c r="AF25" s="114"/>
    </row>
    <row r="26" spans="1:32" ht="22.5" customHeight="1" thickBot="1">
      <c r="A26" s="329" t="s">
        <v>42</v>
      </c>
      <c r="B26" s="398"/>
      <c r="C26" s="398"/>
      <c r="D26" s="398"/>
      <c r="E26" s="398"/>
      <c r="F26" s="199"/>
      <c r="G26" s="331" t="s">
        <v>46</v>
      </c>
      <c r="H26" s="331"/>
      <c r="I26" s="331"/>
      <c r="J26" s="398"/>
      <c r="K26" s="399"/>
      <c r="L26" s="199"/>
      <c r="M26" s="199"/>
      <c r="N26" s="127"/>
      <c r="O26" s="200"/>
      <c r="P26" s="410"/>
      <c r="Q26" s="410"/>
      <c r="R26" s="128"/>
      <c r="S26" s="128"/>
      <c r="T26" s="128"/>
      <c r="U26" s="128"/>
      <c r="V26" s="128"/>
      <c r="W26" s="87" t="s">
        <v>6</v>
      </c>
      <c r="X26" s="87"/>
      <c r="Y26" s="87"/>
      <c r="Z26" s="87"/>
      <c r="AA26" s="87"/>
      <c r="AB26" s="87"/>
      <c r="AC26" s="129">
        <f>AC24+AC25</f>
        <v>14.90759</v>
      </c>
      <c r="AD26" s="114"/>
      <c r="AE26" s="114"/>
      <c r="AF26" s="114"/>
    </row>
    <row r="27" spans="18:32" ht="7.5" customHeight="1" thickBot="1">
      <c r="R27" s="319"/>
      <c r="S27" s="319"/>
      <c r="T27" s="205"/>
      <c r="U27" s="205"/>
      <c r="V27" s="205"/>
      <c r="W27" s="205"/>
      <c r="X27" s="205"/>
      <c r="Y27" s="205"/>
      <c r="Z27" s="205"/>
      <c r="AA27" s="212"/>
      <c r="AB27" s="212"/>
      <c r="AC27" s="212"/>
      <c r="AD27" s="81"/>
      <c r="AE27" s="81"/>
      <c r="AF27" s="81"/>
    </row>
    <row r="28" spans="1:32" ht="20.25" customHeight="1">
      <c r="A28" s="196" t="s">
        <v>35</v>
      </c>
      <c r="B28" s="313" t="s">
        <v>36</v>
      </c>
      <c r="C28" s="313"/>
      <c r="D28" s="65" t="s">
        <v>37</v>
      </c>
      <c r="E28" s="65" t="s">
        <v>38</v>
      </c>
      <c r="F28" s="65" t="s">
        <v>39</v>
      </c>
      <c r="G28" s="313" t="s">
        <v>40</v>
      </c>
      <c r="H28" s="313"/>
      <c r="I28" s="313" t="s">
        <v>41</v>
      </c>
      <c r="J28" s="313"/>
      <c r="K28" s="313" t="s">
        <v>52</v>
      </c>
      <c r="L28" s="313"/>
      <c r="M28" s="196" t="s">
        <v>209</v>
      </c>
      <c r="N28" s="462" t="s">
        <v>5</v>
      </c>
      <c r="O28" s="322"/>
      <c r="P28" s="322"/>
      <c r="Q28" s="213"/>
      <c r="R28" s="322"/>
      <c r="S28" s="323"/>
      <c r="T28" s="206"/>
      <c r="U28" s="206"/>
      <c r="V28" s="206"/>
      <c r="W28" s="311" t="s">
        <v>204</v>
      </c>
      <c r="X28" s="312"/>
      <c r="Y28" s="312"/>
      <c r="Z28" s="312"/>
      <c r="AA28" s="312"/>
      <c r="AB28" s="207"/>
      <c r="AC28" s="233">
        <f>AC26/X2</f>
        <v>9.938393333333334</v>
      </c>
      <c r="AD28" s="130"/>
      <c r="AE28" s="130"/>
      <c r="AF28" s="130"/>
    </row>
    <row r="29" spans="1:32" ht="37.5" customHeight="1">
      <c r="A29" s="196"/>
      <c r="B29" s="313"/>
      <c r="C29" s="313"/>
      <c r="D29" s="65"/>
      <c r="E29" s="65"/>
      <c r="F29" s="65"/>
      <c r="G29" s="313"/>
      <c r="H29" s="313"/>
      <c r="I29" s="313"/>
      <c r="J29" s="313"/>
      <c r="K29" s="313"/>
      <c r="L29" s="313"/>
      <c r="M29" s="183">
        <f ca="1">NOW()</f>
        <v>41122.35318252315</v>
      </c>
      <c r="N29" s="102" t="s">
        <v>19</v>
      </c>
      <c r="O29" s="88" t="s">
        <v>20</v>
      </c>
      <c r="P29" s="88" t="s">
        <v>21</v>
      </c>
      <c r="Q29" s="88" t="s">
        <v>22</v>
      </c>
      <c r="R29" s="406" t="s">
        <v>8</v>
      </c>
      <c r="S29" s="407"/>
      <c r="T29" s="203"/>
      <c r="U29" s="203"/>
      <c r="V29" s="203"/>
      <c r="W29" s="184"/>
      <c r="X29" s="204" t="s">
        <v>205</v>
      </c>
      <c r="Y29" s="204"/>
      <c r="Z29" s="204"/>
      <c r="AA29" s="204" t="s">
        <v>23</v>
      </c>
      <c r="AB29" s="408" t="s">
        <v>24</v>
      </c>
      <c r="AC29" s="409"/>
      <c r="AD29" s="130"/>
      <c r="AE29" s="130"/>
      <c r="AF29" s="130"/>
    </row>
    <row r="30" spans="14:29" ht="19.5" customHeight="1" thickBot="1">
      <c r="N30" s="136">
        <f>X2</f>
        <v>1.5</v>
      </c>
      <c r="O30" s="137"/>
      <c r="P30" s="138">
        <f>AC26</f>
        <v>14.90759</v>
      </c>
      <c r="Q30" s="139">
        <v>0</v>
      </c>
      <c r="R30" s="307">
        <f>P30+Q30</f>
        <v>14.90759</v>
      </c>
      <c r="S30" s="308"/>
      <c r="T30" s="140"/>
      <c r="U30" s="141"/>
      <c r="V30" s="141"/>
      <c r="W30" s="127"/>
      <c r="X30" s="142">
        <f>AC28/AA30</f>
        <v>33.12797777777778</v>
      </c>
      <c r="Y30" s="142"/>
      <c r="Z30" s="142"/>
      <c r="AA30" s="143">
        <v>0.3</v>
      </c>
      <c r="AB30" s="309">
        <f ca="1">NOW()</f>
        <v>41122.35318252315</v>
      </c>
      <c r="AC30" s="310"/>
    </row>
  </sheetData>
  <sheetProtection/>
  <mergeCells count="109">
    <mergeCell ref="B3:G4"/>
    <mergeCell ref="P3:V4"/>
    <mergeCell ref="A5:D5"/>
    <mergeCell ref="E5:F5"/>
    <mergeCell ref="G5:M5"/>
    <mergeCell ref="N5:Q5"/>
    <mergeCell ref="A1:K1"/>
    <mergeCell ref="N1:AC1"/>
    <mergeCell ref="A2:B2"/>
    <mergeCell ref="C2:G2"/>
    <mergeCell ref="N2:O2"/>
    <mergeCell ref="P2:T2"/>
    <mergeCell ref="X5:Y5"/>
    <mergeCell ref="A6:D6"/>
    <mergeCell ref="E6:F6"/>
    <mergeCell ref="H6:M6"/>
    <mergeCell ref="N6:Q6"/>
    <mergeCell ref="A7:D7"/>
    <mergeCell ref="E7:F7"/>
    <mergeCell ref="H7:M7"/>
    <mergeCell ref="N7:Q7"/>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22:D22"/>
    <mergeCell ref="E22:F22"/>
    <mergeCell ref="H22:M22"/>
    <mergeCell ref="N22:Q22"/>
    <mergeCell ref="A23:D23"/>
    <mergeCell ref="E23:F23"/>
    <mergeCell ref="H23:M23"/>
    <mergeCell ref="N23:Q23"/>
    <mergeCell ref="A20:D20"/>
    <mergeCell ref="E20:F20"/>
    <mergeCell ref="H20:M20"/>
    <mergeCell ref="N20:Q20"/>
    <mergeCell ref="A21:D21"/>
    <mergeCell ref="E21:F21"/>
    <mergeCell ref="H21:M21"/>
    <mergeCell ref="N21:Q21"/>
    <mergeCell ref="R27:S27"/>
    <mergeCell ref="B28:C28"/>
    <mergeCell ref="G28:H28"/>
    <mergeCell ref="I28:J28"/>
    <mergeCell ref="K28:L28"/>
    <mergeCell ref="N28:P28"/>
    <mergeCell ref="R28:S28"/>
    <mergeCell ref="N24:Q24"/>
    <mergeCell ref="R24:AB24"/>
    <mergeCell ref="A25:K25"/>
    <mergeCell ref="N25:Q25"/>
    <mergeCell ref="A26:E26"/>
    <mergeCell ref="G26:H26"/>
    <mergeCell ref="I26:K26"/>
    <mergeCell ref="P26:Q26"/>
    <mergeCell ref="AB29:AC29"/>
    <mergeCell ref="R30:S30"/>
    <mergeCell ref="AB30:AC30"/>
    <mergeCell ref="W28:AA28"/>
    <mergeCell ref="B29:C29"/>
    <mergeCell ref="G29:H29"/>
    <mergeCell ref="I29:J29"/>
    <mergeCell ref="K29:L29"/>
    <mergeCell ref="R29:S29"/>
  </mergeCells>
  <hyperlinks>
    <hyperlink ref="M1" location="LIST!A1" display="BACK TO MENU LIST"/>
  </hyperlinks>
  <printOptions/>
  <pageMargins left="0.7" right="0.45" top="0.75" bottom="0.5" header="0.3" footer="0.3"/>
  <pageSetup horizontalDpi="600" verticalDpi="600" orientation="landscape" scale="78" r:id="rId1"/>
  <colBreaks count="1" manualBreakCount="1">
    <brk id="13" max="65535" man="1"/>
  </colBreaks>
</worksheet>
</file>

<file path=xl/worksheets/sheet14.xml><?xml version="1.0" encoding="utf-8"?>
<worksheet xmlns="http://schemas.openxmlformats.org/spreadsheetml/2006/main" xmlns:r="http://schemas.openxmlformats.org/officeDocument/2006/relationships">
  <dimension ref="A1:AH30"/>
  <sheetViews>
    <sheetView zoomScalePageLayoutView="0" workbookViewId="0" topLeftCell="A1">
      <selection activeCell="M1" sqref="M1"/>
    </sheetView>
  </sheetViews>
  <sheetFormatPr defaultColWidth="9.140625" defaultRowHeight="12.75"/>
  <cols>
    <col min="1" max="1" width="9.8515625" style="194" customWidth="1"/>
    <col min="2" max="3" width="9.140625" style="194" customWidth="1"/>
    <col min="4" max="4" width="9.8515625" style="194" customWidth="1"/>
    <col min="5" max="5" width="9.140625" style="194" customWidth="1"/>
    <col min="6" max="6" width="14.421875" style="194" customWidth="1"/>
    <col min="7" max="7" width="4.8515625" style="194" customWidth="1"/>
    <col min="8" max="8" width="8.57421875" style="194" customWidth="1"/>
    <col min="9" max="9" width="9.8515625" style="194" customWidth="1"/>
    <col min="10" max="10" width="8.57421875" style="194" customWidth="1"/>
    <col min="11" max="12" width="13.7109375" style="194" customWidth="1"/>
    <col min="13" max="13" width="22.00390625" style="194" customWidth="1"/>
    <col min="14" max="16" width="9.140625" style="194" customWidth="1"/>
    <col min="17" max="17" width="6.140625" style="194" customWidth="1"/>
    <col min="18" max="18" width="8.57421875" style="194" customWidth="1"/>
    <col min="19" max="19" width="7.7109375" style="194" customWidth="1"/>
    <col min="20" max="20" width="10.421875" style="194" customWidth="1"/>
    <col min="21" max="22" width="8.8515625" style="194" customWidth="1"/>
    <col min="23" max="23" width="9.8515625" style="194" customWidth="1"/>
    <col min="24" max="24" width="12.28125" style="194" customWidth="1"/>
    <col min="25" max="25" width="4.28125" style="194" customWidth="1"/>
    <col min="26" max="26" width="10.28125" style="194" customWidth="1"/>
    <col min="27" max="27" width="8.140625" style="194" customWidth="1"/>
    <col min="28" max="28" width="8.57421875" style="194" customWidth="1"/>
    <col min="29" max="29" width="11.57421875" style="194" customWidth="1"/>
    <col min="30" max="32" width="9.00390625" style="194" customWidth="1"/>
    <col min="33" max="16384" width="9.140625" style="194" customWidth="1"/>
  </cols>
  <sheetData>
    <row r="1" spans="1:34" ht="21">
      <c r="A1" s="425" t="s">
        <v>43</v>
      </c>
      <c r="B1" s="425"/>
      <c r="C1" s="425"/>
      <c r="D1" s="425"/>
      <c r="E1" s="425"/>
      <c r="F1" s="425"/>
      <c r="G1" s="425"/>
      <c r="H1" s="425"/>
      <c r="I1" s="425"/>
      <c r="J1" s="425"/>
      <c r="K1" s="425"/>
      <c r="L1" s="78"/>
      <c r="M1" s="243" t="s">
        <v>584</v>
      </c>
      <c r="N1" s="386" t="s">
        <v>56</v>
      </c>
      <c r="O1" s="387"/>
      <c r="P1" s="387"/>
      <c r="Q1" s="387"/>
      <c r="R1" s="387"/>
      <c r="S1" s="387"/>
      <c r="T1" s="387"/>
      <c r="U1" s="387"/>
      <c r="V1" s="387"/>
      <c r="W1" s="387"/>
      <c r="X1" s="387"/>
      <c r="Y1" s="387"/>
      <c r="Z1" s="387"/>
      <c r="AA1" s="387"/>
      <c r="AB1" s="387"/>
      <c r="AC1" s="387"/>
      <c r="AD1" s="205"/>
      <c r="AE1" s="205"/>
      <c r="AF1" s="205"/>
      <c r="AG1" s="81"/>
      <c r="AH1" s="81"/>
    </row>
    <row r="2" spans="1:34" ht="47.25" customHeight="1" thickBot="1">
      <c r="A2" s="369" t="s">
        <v>44</v>
      </c>
      <c r="B2" s="369"/>
      <c r="C2" s="388" t="s">
        <v>337</v>
      </c>
      <c r="D2" s="388"/>
      <c r="E2" s="388"/>
      <c r="F2" s="388"/>
      <c r="G2" s="388"/>
      <c r="H2" s="212" t="s">
        <v>55</v>
      </c>
      <c r="I2" s="82">
        <v>100</v>
      </c>
      <c r="J2" s="212" t="s">
        <v>48</v>
      </c>
      <c r="K2" s="83">
        <v>1</v>
      </c>
      <c r="L2" s="84" t="s">
        <v>233</v>
      </c>
      <c r="M2" s="85"/>
      <c r="N2" s="389" t="s">
        <v>17</v>
      </c>
      <c r="O2" s="389"/>
      <c r="P2" s="390" t="str">
        <f>C2</f>
        <v>Carrot Cake (Cake Mix) </v>
      </c>
      <c r="Q2" s="390"/>
      <c r="R2" s="390"/>
      <c r="S2" s="390"/>
      <c r="T2" s="391"/>
      <c r="U2" s="86"/>
      <c r="V2" s="86"/>
      <c r="W2" s="212" t="s">
        <v>55</v>
      </c>
      <c r="X2" s="87">
        <f>I2</f>
        <v>100</v>
      </c>
      <c r="Y2" s="95"/>
      <c r="Z2" s="88" t="s">
        <v>53</v>
      </c>
      <c r="AA2" s="89">
        <f>K2</f>
        <v>1</v>
      </c>
      <c r="AB2" s="90" t="s">
        <v>233</v>
      </c>
      <c r="AC2" s="91"/>
      <c r="AD2" s="92"/>
      <c r="AE2" s="92"/>
      <c r="AF2" s="92"/>
      <c r="AG2" s="91"/>
      <c r="AH2" s="91"/>
    </row>
    <row r="3" spans="1:34" ht="19.5" customHeight="1">
      <c r="A3" s="209"/>
      <c r="B3" s="369"/>
      <c r="C3" s="419"/>
      <c r="D3" s="419"/>
      <c r="E3" s="419"/>
      <c r="F3" s="419"/>
      <c r="G3" s="419"/>
      <c r="H3" s="211"/>
      <c r="I3" s="205"/>
      <c r="J3" s="212"/>
      <c r="K3" s="89"/>
      <c r="L3" s="93"/>
      <c r="M3" s="94"/>
      <c r="N3" s="212"/>
      <c r="O3" s="212"/>
      <c r="P3" s="430">
        <f>C3</f>
        <v>0</v>
      </c>
      <c r="Q3" s="419"/>
      <c r="R3" s="419"/>
      <c r="S3" s="419"/>
      <c r="T3" s="419"/>
      <c r="U3" s="419"/>
      <c r="V3" s="419"/>
      <c r="W3" s="212"/>
      <c r="X3" s="95">
        <f>I3</f>
        <v>0</v>
      </c>
      <c r="Y3" s="95"/>
      <c r="Z3" s="88"/>
      <c r="AA3" s="89"/>
      <c r="AB3" s="90"/>
      <c r="AC3" s="91"/>
      <c r="AD3" s="92"/>
      <c r="AE3" s="92"/>
      <c r="AF3" s="92"/>
      <c r="AG3" s="91"/>
      <c r="AH3" s="91"/>
    </row>
    <row r="4" spans="2:34" ht="15" customHeight="1" thickBot="1">
      <c r="B4" s="410"/>
      <c r="C4" s="410"/>
      <c r="D4" s="410"/>
      <c r="E4" s="410"/>
      <c r="F4" s="410"/>
      <c r="G4" s="410"/>
      <c r="H4" s="96"/>
      <c r="I4" s="96"/>
      <c r="N4" s="97"/>
      <c r="O4" s="97"/>
      <c r="P4" s="410"/>
      <c r="Q4" s="410"/>
      <c r="R4" s="410"/>
      <c r="S4" s="410"/>
      <c r="T4" s="410"/>
      <c r="U4" s="410"/>
      <c r="V4" s="410"/>
      <c r="W4" s="205"/>
      <c r="X4" s="91"/>
      <c r="Y4" s="91"/>
      <c r="Z4" s="91"/>
      <c r="AA4" s="91"/>
      <c r="AB4" s="91"/>
      <c r="AC4" s="91"/>
      <c r="AD4" s="98"/>
      <c r="AE4" s="98"/>
      <c r="AF4" s="98"/>
      <c r="AG4" s="91"/>
      <c r="AH4" s="91"/>
    </row>
    <row r="5" spans="1:32" ht="45.75" customHeight="1" thickBot="1">
      <c r="A5" s="380" t="s">
        <v>1</v>
      </c>
      <c r="B5" s="431"/>
      <c r="C5" s="431"/>
      <c r="D5" s="432"/>
      <c r="E5" s="422" t="s">
        <v>54</v>
      </c>
      <c r="F5" s="424"/>
      <c r="G5" s="422" t="s">
        <v>32</v>
      </c>
      <c r="H5" s="423"/>
      <c r="I5" s="423"/>
      <c r="J5" s="423"/>
      <c r="K5" s="423"/>
      <c r="L5" s="423"/>
      <c r="M5" s="424"/>
      <c r="N5" s="420" t="s">
        <v>1</v>
      </c>
      <c r="O5" s="421"/>
      <c r="P5" s="421"/>
      <c r="Q5" s="421"/>
      <c r="R5" s="99" t="s">
        <v>31</v>
      </c>
      <c r="S5" s="210" t="s">
        <v>2</v>
      </c>
      <c r="T5" s="100" t="s">
        <v>51</v>
      </c>
      <c r="U5" s="99" t="s">
        <v>30</v>
      </c>
      <c r="V5" s="99" t="s">
        <v>49</v>
      </c>
      <c r="W5" s="99" t="s">
        <v>58</v>
      </c>
      <c r="X5" s="392" t="s">
        <v>164</v>
      </c>
      <c r="Y5" s="392"/>
      <c r="Z5" s="99" t="s">
        <v>50</v>
      </c>
      <c r="AA5" s="100" t="s">
        <v>13</v>
      </c>
      <c r="AB5" s="100" t="s">
        <v>207</v>
      </c>
      <c r="AC5" s="101" t="s">
        <v>208</v>
      </c>
      <c r="AD5" s="205"/>
      <c r="AE5" s="205"/>
      <c r="AF5" s="205"/>
    </row>
    <row r="6" spans="1:32" ht="18.75" customHeight="1">
      <c r="A6" s="362" t="s">
        <v>338</v>
      </c>
      <c r="B6" s="363"/>
      <c r="C6" s="363"/>
      <c r="D6" s="364"/>
      <c r="E6" s="365" t="s">
        <v>339</v>
      </c>
      <c r="F6" s="366"/>
      <c r="G6" s="102">
        <v>1</v>
      </c>
      <c r="H6" s="363" t="s">
        <v>340</v>
      </c>
      <c r="I6" s="428"/>
      <c r="J6" s="428"/>
      <c r="K6" s="428"/>
      <c r="L6" s="428"/>
      <c r="M6" s="429"/>
      <c r="N6" s="396" t="str">
        <f aca="true" t="shared" si="0" ref="N6:N21">A6</f>
        <v>Cake Mix, Carrot</v>
      </c>
      <c r="O6" s="397"/>
      <c r="P6" s="397"/>
      <c r="Q6" s="397"/>
      <c r="R6" s="235">
        <v>0.1</v>
      </c>
      <c r="S6" s="104" t="s">
        <v>291</v>
      </c>
      <c r="T6" s="105">
        <f>R6*X2</f>
        <v>10</v>
      </c>
      <c r="U6" s="116">
        <f>(X2*R6)/AA6</f>
        <v>10</v>
      </c>
      <c r="V6" s="107" t="s">
        <v>291</v>
      </c>
      <c r="W6" s="108">
        <v>6.7</v>
      </c>
      <c r="X6" s="109">
        <f>U6/1</f>
        <v>10</v>
      </c>
      <c r="Y6" s="109"/>
      <c r="Z6" s="110">
        <f>W6*X6</f>
        <v>67</v>
      </c>
      <c r="AA6" s="111">
        <v>1</v>
      </c>
      <c r="AB6" s="112">
        <f>Z6/X2</f>
        <v>0.67</v>
      </c>
      <c r="AC6" s="113">
        <f>U6*AB6</f>
        <v>6.7</v>
      </c>
      <c r="AD6" s="114"/>
      <c r="AE6" s="114"/>
      <c r="AF6" s="114"/>
    </row>
    <row r="7" spans="1:32" ht="18.75" customHeight="1">
      <c r="A7" s="351" t="s">
        <v>341</v>
      </c>
      <c r="B7" s="352"/>
      <c r="C7" s="352"/>
      <c r="D7" s="353"/>
      <c r="E7" s="356" t="s">
        <v>342</v>
      </c>
      <c r="F7" s="355"/>
      <c r="G7" s="102">
        <v>2</v>
      </c>
      <c r="H7" s="352" t="s">
        <v>343</v>
      </c>
      <c r="I7" s="394"/>
      <c r="J7" s="394"/>
      <c r="K7" s="394"/>
      <c r="L7" s="394"/>
      <c r="M7" s="395"/>
      <c r="N7" s="396" t="str">
        <f t="shared" si="0"/>
        <v>Cream Cheese Frosting </v>
      </c>
      <c r="O7" s="397"/>
      <c r="P7" s="397"/>
      <c r="Q7" s="397"/>
      <c r="R7" s="235">
        <v>0.1</v>
      </c>
      <c r="S7" s="104" t="s">
        <v>176</v>
      </c>
      <c r="T7" s="109">
        <f>X2*R7</f>
        <v>10</v>
      </c>
      <c r="U7" s="116">
        <f>(X2*R7)/AA7</f>
        <v>10</v>
      </c>
      <c r="V7" s="107" t="s">
        <v>176</v>
      </c>
      <c r="W7" s="108">
        <v>5.41</v>
      </c>
      <c r="X7" s="109">
        <f>U7/1</f>
        <v>10</v>
      </c>
      <c r="Y7" s="109"/>
      <c r="Z7" s="110">
        <f>W7*X7</f>
        <v>54.1</v>
      </c>
      <c r="AA7" s="117">
        <v>1</v>
      </c>
      <c r="AB7" s="112">
        <f>Z7/X2</f>
        <v>0.541</v>
      </c>
      <c r="AC7" s="113">
        <f>ROUND(U7*AB7,5)</f>
        <v>5.41</v>
      </c>
      <c r="AD7" s="114"/>
      <c r="AE7" s="114"/>
      <c r="AF7" s="114"/>
    </row>
    <row r="8" spans="1:32" ht="18.75" customHeight="1">
      <c r="A8" s="351"/>
      <c r="B8" s="352"/>
      <c r="C8" s="352"/>
      <c r="D8" s="353"/>
      <c r="E8" s="354"/>
      <c r="F8" s="355"/>
      <c r="G8" s="102"/>
      <c r="H8" s="352"/>
      <c r="I8" s="394"/>
      <c r="J8" s="394"/>
      <c r="K8" s="394"/>
      <c r="L8" s="394"/>
      <c r="M8" s="395"/>
      <c r="N8" s="396">
        <f>A8</f>
        <v>0</v>
      </c>
      <c r="O8" s="397"/>
      <c r="P8" s="397"/>
      <c r="Q8" s="397"/>
      <c r="R8" s="115"/>
      <c r="S8" s="104"/>
      <c r="T8" s="105">
        <f>X2*R8</f>
        <v>0</v>
      </c>
      <c r="U8" s="116">
        <f>(X2*R8)/AA8</f>
        <v>0</v>
      </c>
      <c r="V8" s="107"/>
      <c r="W8" s="108">
        <v>0</v>
      </c>
      <c r="X8" s="109">
        <f>U8/1</f>
        <v>0</v>
      </c>
      <c r="Y8" s="109"/>
      <c r="Z8" s="110">
        <f>W8*X8</f>
        <v>0</v>
      </c>
      <c r="AA8" s="117">
        <v>1</v>
      </c>
      <c r="AB8" s="112">
        <f>Z8/X2</f>
        <v>0</v>
      </c>
      <c r="AC8" s="118">
        <f>ROUND(U8*AB8,5)</f>
        <v>0</v>
      </c>
      <c r="AD8" s="114"/>
      <c r="AE8" s="114"/>
      <c r="AF8" s="114"/>
    </row>
    <row r="9" spans="1:32" ht="18.75" customHeight="1">
      <c r="A9" s="351"/>
      <c r="B9" s="352"/>
      <c r="C9" s="352"/>
      <c r="D9" s="353"/>
      <c r="E9" s="356"/>
      <c r="F9" s="355"/>
      <c r="G9" s="102"/>
      <c r="H9" s="352"/>
      <c r="I9" s="394"/>
      <c r="J9" s="394"/>
      <c r="K9" s="394"/>
      <c r="L9" s="394"/>
      <c r="M9" s="395"/>
      <c r="N9" s="396">
        <f t="shared" si="0"/>
        <v>0</v>
      </c>
      <c r="O9" s="397"/>
      <c r="P9" s="397"/>
      <c r="Q9" s="397"/>
      <c r="R9" s="115"/>
      <c r="S9" s="104"/>
      <c r="T9" s="105"/>
      <c r="U9" s="116"/>
      <c r="V9" s="107"/>
      <c r="W9" s="108"/>
      <c r="X9" s="109"/>
      <c r="Y9" s="109"/>
      <c r="Z9" s="110"/>
      <c r="AA9" s="117"/>
      <c r="AB9" s="112"/>
      <c r="AC9" s="118"/>
      <c r="AD9" s="114"/>
      <c r="AE9" s="114"/>
      <c r="AF9" s="114"/>
    </row>
    <row r="10" spans="1:32" ht="18.75" customHeight="1">
      <c r="A10" s="351"/>
      <c r="B10" s="352"/>
      <c r="C10" s="352"/>
      <c r="D10" s="353"/>
      <c r="E10" s="356"/>
      <c r="F10" s="355"/>
      <c r="G10" s="102"/>
      <c r="H10" s="352"/>
      <c r="I10" s="473"/>
      <c r="J10" s="473"/>
      <c r="K10" s="473"/>
      <c r="L10" s="473"/>
      <c r="M10" s="474"/>
      <c r="N10" s="396">
        <f t="shared" si="0"/>
        <v>0</v>
      </c>
      <c r="O10" s="397"/>
      <c r="P10" s="397"/>
      <c r="Q10" s="397"/>
      <c r="R10" s="119"/>
      <c r="S10" s="104"/>
      <c r="T10" s="105"/>
      <c r="U10" s="116"/>
      <c r="V10" s="107"/>
      <c r="W10" s="108"/>
      <c r="X10" s="109"/>
      <c r="Y10" s="109"/>
      <c r="Z10" s="110"/>
      <c r="AA10" s="117"/>
      <c r="AB10" s="112"/>
      <c r="AC10" s="118"/>
      <c r="AD10" s="114"/>
      <c r="AE10" s="114"/>
      <c r="AF10" s="114"/>
    </row>
    <row r="11" spans="1:32" ht="18.75" customHeight="1">
      <c r="A11" s="351"/>
      <c r="B11" s="352"/>
      <c r="C11" s="352"/>
      <c r="D11" s="353"/>
      <c r="E11" s="356"/>
      <c r="F11" s="355"/>
      <c r="G11" s="102"/>
      <c r="H11" s="352"/>
      <c r="I11" s="473"/>
      <c r="J11" s="473"/>
      <c r="K11" s="473"/>
      <c r="L11" s="473"/>
      <c r="M11" s="474"/>
      <c r="N11" s="393">
        <f t="shared" si="0"/>
        <v>0</v>
      </c>
      <c r="O11" s="359"/>
      <c r="P11" s="359"/>
      <c r="Q11" s="359"/>
      <c r="R11" s="115"/>
      <c r="S11" s="104"/>
      <c r="T11" s="105"/>
      <c r="U11" s="116"/>
      <c r="V11" s="107"/>
      <c r="W11" s="108"/>
      <c r="X11" s="109"/>
      <c r="Y11" s="109"/>
      <c r="Z11" s="110"/>
      <c r="AA11" s="117"/>
      <c r="AB11" s="112"/>
      <c r="AC11" s="113"/>
      <c r="AD11" s="114"/>
      <c r="AE11" s="114"/>
      <c r="AF11" s="114"/>
    </row>
    <row r="12" spans="1:32" ht="18.75" customHeight="1">
      <c r="A12" s="351"/>
      <c r="B12" s="352"/>
      <c r="C12" s="352"/>
      <c r="D12" s="353"/>
      <c r="E12" s="356"/>
      <c r="F12" s="355"/>
      <c r="G12" s="102"/>
      <c r="H12" s="352"/>
      <c r="I12" s="473"/>
      <c r="J12" s="473"/>
      <c r="K12" s="473"/>
      <c r="L12" s="473"/>
      <c r="M12" s="474"/>
      <c r="N12" s="351">
        <f>A12</f>
        <v>0</v>
      </c>
      <c r="O12" s="357"/>
      <c r="P12" s="357"/>
      <c r="Q12" s="357"/>
      <c r="R12" s="115"/>
      <c r="S12" s="104"/>
      <c r="T12" s="105"/>
      <c r="U12" s="116"/>
      <c r="V12" s="107"/>
      <c r="W12" s="108"/>
      <c r="X12" s="109"/>
      <c r="Y12" s="109"/>
      <c r="Z12" s="110"/>
      <c r="AA12" s="117"/>
      <c r="AB12" s="112"/>
      <c r="AC12" s="118"/>
      <c r="AD12" s="114"/>
      <c r="AE12" s="114"/>
      <c r="AF12" s="114"/>
    </row>
    <row r="13" spans="1:32" ht="18.75" customHeight="1">
      <c r="A13" s="351"/>
      <c r="B13" s="352"/>
      <c r="C13" s="352"/>
      <c r="D13" s="353"/>
      <c r="E13" s="354"/>
      <c r="F13" s="355"/>
      <c r="G13" s="102"/>
      <c r="H13" s="352"/>
      <c r="I13" s="394"/>
      <c r="J13" s="394"/>
      <c r="K13" s="394"/>
      <c r="L13" s="394"/>
      <c r="M13" s="395"/>
      <c r="N13" s="396">
        <f t="shared" si="0"/>
        <v>0</v>
      </c>
      <c r="O13" s="397"/>
      <c r="P13" s="397"/>
      <c r="Q13" s="397"/>
      <c r="R13" s="115"/>
      <c r="S13" s="104"/>
      <c r="T13" s="105"/>
      <c r="U13" s="116"/>
      <c r="V13" s="107"/>
      <c r="W13" s="108"/>
      <c r="X13" s="109"/>
      <c r="Y13" s="109"/>
      <c r="Z13" s="110"/>
      <c r="AA13" s="117"/>
      <c r="AB13" s="112"/>
      <c r="AC13" s="118"/>
      <c r="AD13" s="114"/>
      <c r="AE13" s="114"/>
      <c r="AF13" s="114"/>
    </row>
    <row r="14" spans="1:32" ht="18.75" customHeight="1">
      <c r="A14" s="351"/>
      <c r="B14" s="352"/>
      <c r="C14" s="352"/>
      <c r="D14" s="353"/>
      <c r="E14" s="354"/>
      <c r="F14" s="355"/>
      <c r="G14" s="102"/>
      <c r="H14" s="352"/>
      <c r="I14" s="394"/>
      <c r="J14" s="394"/>
      <c r="K14" s="394"/>
      <c r="L14" s="394"/>
      <c r="M14" s="395"/>
      <c r="N14" s="396">
        <f t="shared" si="0"/>
        <v>0</v>
      </c>
      <c r="O14" s="397"/>
      <c r="P14" s="397"/>
      <c r="Q14" s="397"/>
      <c r="R14" s="115"/>
      <c r="S14" s="104"/>
      <c r="T14" s="105"/>
      <c r="U14" s="116"/>
      <c r="V14" s="107"/>
      <c r="W14" s="108"/>
      <c r="X14" s="109"/>
      <c r="Y14" s="109"/>
      <c r="Z14" s="110"/>
      <c r="AA14" s="117"/>
      <c r="AB14" s="112"/>
      <c r="AC14" s="118"/>
      <c r="AD14" s="114"/>
      <c r="AE14" s="114"/>
      <c r="AF14" s="114"/>
    </row>
    <row r="15" spans="1:32" ht="18.75" customHeight="1">
      <c r="A15" s="351"/>
      <c r="B15" s="352"/>
      <c r="C15" s="352"/>
      <c r="D15" s="353"/>
      <c r="E15" s="354"/>
      <c r="F15" s="355"/>
      <c r="G15" s="102"/>
      <c r="H15" s="352"/>
      <c r="I15" s="394"/>
      <c r="J15" s="394"/>
      <c r="K15" s="394"/>
      <c r="L15" s="394"/>
      <c r="M15" s="395"/>
      <c r="N15" s="396">
        <f t="shared" si="0"/>
        <v>0</v>
      </c>
      <c r="O15" s="397"/>
      <c r="P15" s="397"/>
      <c r="Q15" s="397"/>
      <c r="R15" s="115"/>
      <c r="S15" s="104"/>
      <c r="T15" s="105"/>
      <c r="U15" s="116"/>
      <c r="V15" s="107"/>
      <c r="W15" s="108"/>
      <c r="X15" s="105"/>
      <c r="Y15" s="105"/>
      <c r="Z15" s="110"/>
      <c r="AA15" s="117"/>
      <c r="AB15" s="112"/>
      <c r="AC15" s="118"/>
      <c r="AD15" s="114"/>
      <c r="AE15" s="114"/>
      <c r="AF15" s="114"/>
    </row>
    <row r="16" spans="1:32" ht="18.75" customHeight="1">
      <c r="A16" s="351"/>
      <c r="B16" s="352"/>
      <c r="C16" s="352"/>
      <c r="D16" s="353"/>
      <c r="E16" s="354"/>
      <c r="F16" s="355"/>
      <c r="G16" s="102"/>
      <c r="H16" s="352"/>
      <c r="I16" s="394"/>
      <c r="J16" s="394"/>
      <c r="K16" s="394"/>
      <c r="L16" s="394"/>
      <c r="M16" s="395"/>
      <c r="N16" s="396">
        <f t="shared" si="0"/>
        <v>0</v>
      </c>
      <c r="O16" s="397"/>
      <c r="P16" s="397"/>
      <c r="Q16" s="397"/>
      <c r="R16" s="115"/>
      <c r="S16" s="104"/>
      <c r="T16" s="105"/>
      <c r="U16" s="116"/>
      <c r="V16" s="107"/>
      <c r="W16" s="108"/>
      <c r="X16" s="105"/>
      <c r="Y16" s="105"/>
      <c r="Z16" s="110"/>
      <c r="AA16" s="117"/>
      <c r="AB16" s="112"/>
      <c r="AC16" s="118"/>
      <c r="AD16" s="114"/>
      <c r="AE16" s="114"/>
      <c r="AF16" s="114"/>
    </row>
    <row r="17" spans="1:32" ht="18.75" customHeight="1">
      <c r="A17" s="351"/>
      <c r="B17" s="352"/>
      <c r="C17" s="352"/>
      <c r="D17" s="353"/>
      <c r="E17" s="354"/>
      <c r="F17" s="355"/>
      <c r="G17" s="102"/>
      <c r="H17" s="352"/>
      <c r="I17" s="394"/>
      <c r="J17" s="394"/>
      <c r="K17" s="394"/>
      <c r="L17" s="394"/>
      <c r="M17" s="395"/>
      <c r="N17" s="396">
        <f t="shared" si="0"/>
        <v>0</v>
      </c>
      <c r="O17" s="397"/>
      <c r="P17" s="397"/>
      <c r="Q17" s="397"/>
      <c r="R17" s="115"/>
      <c r="S17" s="104"/>
      <c r="T17" s="105"/>
      <c r="U17" s="116"/>
      <c r="V17" s="107"/>
      <c r="W17" s="108"/>
      <c r="X17" s="105"/>
      <c r="Y17" s="105"/>
      <c r="Z17" s="110"/>
      <c r="AA17" s="117"/>
      <c r="AB17" s="112"/>
      <c r="AC17" s="118"/>
      <c r="AD17" s="114"/>
      <c r="AE17" s="114"/>
      <c r="AF17" s="114"/>
    </row>
    <row r="18" spans="1:32" ht="18.75" customHeight="1">
      <c r="A18" s="351"/>
      <c r="B18" s="352"/>
      <c r="C18" s="352"/>
      <c r="D18" s="353"/>
      <c r="E18" s="354"/>
      <c r="F18" s="355"/>
      <c r="G18" s="102"/>
      <c r="H18" s="352"/>
      <c r="I18" s="394"/>
      <c r="J18" s="394"/>
      <c r="K18" s="394"/>
      <c r="L18" s="394"/>
      <c r="M18" s="395"/>
      <c r="N18" s="396">
        <f t="shared" si="0"/>
        <v>0</v>
      </c>
      <c r="O18" s="397"/>
      <c r="P18" s="397"/>
      <c r="Q18" s="397"/>
      <c r="R18" s="115"/>
      <c r="S18" s="104"/>
      <c r="T18" s="105"/>
      <c r="U18" s="116"/>
      <c r="V18" s="107"/>
      <c r="W18" s="108"/>
      <c r="X18" s="105"/>
      <c r="Y18" s="105"/>
      <c r="Z18" s="110"/>
      <c r="AA18" s="117"/>
      <c r="AB18" s="112"/>
      <c r="AC18" s="118"/>
      <c r="AD18" s="114"/>
      <c r="AE18" s="114"/>
      <c r="AF18" s="114"/>
    </row>
    <row r="19" spans="1:32" ht="18.75" customHeight="1">
      <c r="A19" s="351"/>
      <c r="B19" s="352"/>
      <c r="C19" s="352"/>
      <c r="D19" s="353"/>
      <c r="E19" s="354"/>
      <c r="F19" s="355"/>
      <c r="G19" s="102"/>
      <c r="H19" s="352"/>
      <c r="I19" s="394"/>
      <c r="J19" s="394"/>
      <c r="K19" s="394"/>
      <c r="L19" s="394"/>
      <c r="M19" s="395"/>
      <c r="N19" s="396">
        <f t="shared" si="0"/>
        <v>0</v>
      </c>
      <c r="O19" s="397"/>
      <c r="P19" s="397"/>
      <c r="Q19" s="397"/>
      <c r="R19" s="115"/>
      <c r="S19" s="104"/>
      <c r="T19" s="105"/>
      <c r="U19" s="120"/>
      <c r="V19" s="107"/>
      <c r="W19" s="108"/>
      <c r="X19" s="105"/>
      <c r="Y19" s="105"/>
      <c r="Z19" s="110"/>
      <c r="AA19" s="117"/>
      <c r="AB19" s="112"/>
      <c r="AC19" s="118"/>
      <c r="AD19" s="114"/>
      <c r="AE19" s="114"/>
      <c r="AF19" s="114"/>
    </row>
    <row r="20" spans="1:32" ht="18.75" customHeight="1">
      <c r="A20" s="351"/>
      <c r="B20" s="352"/>
      <c r="C20" s="352"/>
      <c r="D20" s="353"/>
      <c r="E20" s="354"/>
      <c r="F20" s="355"/>
      <c r="G20" s="102"/>
      <c r="H20" s="352"/>
      <c r="I20" s="394"/>
      <c r="J20" s="394"/>
      <c r="K20" s="394"/>
      <c r="L20" s="394"/>
      <c r="M20" s="395"/>
      <c r="N20" s="396">
        <f t="shared" si="0"/>
        <v>0</v>
      </c>
      <c r="O20" s="397"/>
      <c r="P20" s="397"/>
      <c r="Q20" s="397"/>
      <c r="R20" s="115"/>
      <c r="S20" s="104"/>
      <c r="T20" s="105"/>
      <c r="U20" s="120"/>
      <c r="V20" s="107"/>
      <c r="W20" s="108"/>
      <c r="X20" s="105"/>
      <c r="Y20" s="105"/>
      <c r="Z20" s="110"/>
      <c r="AA20" s="117"/>
      <c r="AB20" s="112"/>
      <c r="AC20" s="118"/>
      <c r="AD20" s="114"/>
      <c r="AE20" s="114"/>
      <c r="AF20" s="114"/>
    </row>
    <row r="21" spans="1:32" ht="18.75" customHeight="1">
      <c r="A21" s="351"/>
      <c r="B21" s="352"/>
      <c r="C21" s="352"/>
      <c r="D21" s="353"/>
      <c r="E21" s="354"/>
      <c r="F21" s="355"/>
      <c r="G21" s="102"/>
      <c r="H21" s="352"/>
      <c r="I21" s="394"/>
      <c r="J21" s="394"/>
      <c r="K21" s="394"/>
      <c r="L21" s="394"/>
      <c r="M21" s="395"/>
      <c r="N21" s="396">
        <f t="shared" si="0"/>
        <v>0</v>
      </c>
      <c r="O21" s="397"/>
      <c r="P21" s="397"/>
      <c r="Q21" s="397"/>
      <c r="R21" s="115"/>
      <c r="S21" s="104"/>
      <c r="T21" s="105"/>
      <c r="U21" s="120"/>
      <c r="V21" s="107"/>
      <c r="W21" s="108"/>
      <c r="X21" s="105"/>
      <c r="Y21" s="105"/>
      <c r="Z21" s="110"/>
      <c r="AA21" s="117"/>
      <c r="AB21" s="112"/>
      <c r="AC21" s="118"/>
      <c r="AD21" s="114"/>
      <c r="AE21" s="114"/>
      <c r="AF21" s="114"/>
    </row>
    <row r="22" spans="1:32" ht="18.75" customHeight="1">
      <c r="A22" s="351"/>
      <c r="B22" s="352"/>
      <c r="C22" s="352"/>
      <c r="D22" s="353"/>
      <c r="E22" s="354"/>
      <c r="F22" s="355"/>
      <c r="G22" s="102"/>
      <c r="H22" s="352"/>
      <c r="I22" s="394"/>
      <c r="J22" s="394"/>
      <c r="K22" s="394"/>
      <c r="L22" s="394"/>
      <c r="M22" s="395"/>
      <c r="N22" s="396">
        <f>A22</f>
        <v>0</v>
      </c>
      <c r="O22" s="397"/>
      <c r="P22" s="397"/>
      <c r="Q22" s="397"/>
      <c r="R22" s="115"/>
      <c r="S22" s="104"/>
      <c r="T22" s="105"/>
      <c r="U22" s="116"/>
      <c r="V22" s="107"/>
      <c r="W22" s="108"/>
      <c r="X22" s="105"/>
      <c r="Y22" s="105"/>
      <c r="Z22" s="110"/>
      <c r="AA22" s="117"/>
      <c r="AB22" s="112"/>
      <c r="AC22" s="118"/>
      <c r="AD22" s="114"/>
      <c r="AE22" s="114"/>
      <c r="AF22" s="114"/>
    </row>
    <row r="23" spans="1:32" ht="18.75" customHeight="1" thickBot="1">
      <c r="A23" s="413"/>
      <c r="B23" s="400"/>
      <c r="C23" s="400"/>
      <c r="D23" s="414"/>
      <c r="E23" s="354"/>
      <c r="F23" s="355"/>
      <c r="G23" s="122"/>
      <c r="H23" s="400"/>
      <c r="I23" s="401"/>
      <c r="J23" s="401"/>
      <c r="K23" s="401"/>
      <c r="L23" s="401"/>
      <c r="M23" s="402"/>
      <c r="N23" s="396">
        <f>A23</f>
        <v>0</v>
      </c>
      <c r="O23" s="397"/>
      <c r="P23" s="397"/>
      <c r="Q23" s="397"/>
      <c r="R23" s="115"/>
      <c r="S23" s="104"/>
      <c r="T23" s="105"/>
      <c r="U23" s="120"/>
      <c r="V23" s="107"/>
      <c r="W23" s="108"/>
      <c r="X23" s="105"/>
      <c r="Y23" s="105"/>
      <c r="Z23" s="110"/>
      <c r="AA23" s="117"/>
      <c r="AB23" s="112"/>
      <c r="AC23" s="118"/>
      <c r="AD23" s="114"/>
      <c r="AE23" s="114"/>
      <c r="AF23" s="114"/>
    </row>
    <row r="24" spans="1:32" ht="25.5" customHeight="1" thickBot="1">
      <c r="A24" s="123"/>
      <c r="B24" s="197"/>
      <c r="C24" s="197"/>
      <c r="D24" s="197"/>
      <c r="E24" s="197"/>
      <c r="F24" s="197"/>
      <c r="G24" s="197"/>
      <c r="H24" s="197"/>
      <c r="I24" s="197"/>
      <c r="J24" s="197"/>
      <c r="K24" s="198"/>
      <c r="L24" s="213"/>
      <c r="M24" s="213"/>
      <c r="N24" s="415" t="s">
        <v>47</v>
      </c>
      <c r="O24" s="416"/>
      <c r="P24" s="416"/>
      <c r="Q24" s="417"/>
      <c r="R24" s="418" t="s">
        <v>7</v>
      </c>
      <c r="S24" s="417"/>
      <c r="T24" s="417"/>
      <c r="U24" s="417"/>
      <c r="V24" s="417"/>
      <c r="W24" s="417"/>
      <c r="X24" s="417"/>
      <c r="Y24" s="417"/>
      <c r="Z24" s="417"/>
      <c r="AA24" s="417"/>
      <c r="AB24" s="417"/>
      <c r="AC24" s="124">
        <f>ROUNDUP(SUM(AC6:AC23),5)</f>
        <v>12.11</v>
      </c>
      <c r="AD24" s="114"/>
      <c r="AE24" s="114"/>
      <c r="AF24" s="114"/>
    </row>
    <row r="25" spans="1:32" ht="20.25" customHeight="1">
      <c r="A25" s="403" t="s">
        <v>45</v>
      </c>
      <c r="B25" s="404"/>
      <c r="C25" s="404"/>
      <c r="D25" s="404"/>
      <c r="E25" s="404"/>
      <c r="F25" s="404"/>
      <c r="G25" s="404"/>
      <c r="H25" s="404"/>
      <c r="I25" s="404"/>
      <c r="J25" s="404"/>
      <c r="K25" s="405"/>
      <c r="L25" s="220"/>
      <c r="M25" s="220"/>
      <c r="N25" s="411"/>
      <c r="O25" s="412"/>
      <c r="P25" s="412"/>
      <c r="Q25" s="412"/>
      <c r="R25" s="125"/>
      <c r="S25" s="125"/>
      <c r="T25" s="125"/>
      <c r="U25" s="125"/>
      <c r="V25" s="125"/>
      <c r="W25" s="95" t="s">
        <v>9</v>
      </c>
      <c r="X25" s="95"/>
      <c r="Y25" s="95"/>
      <c r="Z25" s="95"/>
      <c r="AA25" s="95"/>
      <c r="AB25" s="95"/>
      <c r="AC25" s="126">
        <f>ROUND(AC24*10/100,5)</f>
        <v>1.211</v>
      </c>
      <c r="AD25" s="114"/>
      <c r="AE25" s="114"/>
      <c r="AF25" s="114"/>
    </row>
    <row r="26" spans="1:32" ht="22.5" customHeight="1" thickBot="1">
      <c r="A26" s="329" t="s">
        <v>42</v>
      </c>
      <c r="B26" s="398"/>
      <c r="C26" s="398"/>
      <c r="D26" s="398"/>
      <c r="E26" s="398"/>
      <c r="F26" s="199"/>
      <c r="G26" s="331" t="s">
        <v>46</v>
      </c>
      <c r="H26" s="331"/>
      <c r="I26" s="331" t="s">
        <v>250</v>
      </c>
      <c r="J26" s="398"/>
      <c r="K26" s="399"/>
      <c r="L26" s="199"/>
      <c r="M26" s="199"/>
      <c r="N26" s="127"/>
      <c r="O26" s="200"/>
      <c r="P26" s="410"/>
      <c r="Q26" s="410"/>
      <c r="R26" s="128"/>
      <c r="S26" s="128"/>
      <c r="T26" s="128"/>
      <c r="U26" s="128"/>
      <c r="V26" s="128"/>
      <c r="W26" s="87" t="s">
        <v>6</v>
      </c>
      <c r="X26" s="87"/>
      <c r="Y26" s="87"/>
      <c r="Z26" s="87"/>
      <c r="AA26" s="87"/>
      <c r="AB26" s="87"/>
      <c r="AC26" s="129">
        <f>AC24+AC25</f>
        <v>13.321</v>
      </c>
      <c r="AD26" s="114"/>
      <c r="AE26" s="114"/>
      <c r="AF26" s="114"/>
    </row>
    <row r="27" spans="18:32" ht="7.5" customHeight="1" thickBot="1">
      <c r="R27" s="319"/>
      <c r="S27" s="319"/>
      <c r="T27" s="205"/>
      <c r="U27" s="205"/>
      <c r="V27" s="205"/>
      <c r="W27" s="205"/>
      <c r="X27" s="205"/>
      <c r="Y27" s="205"/>
      <c r="Z27" s="205"/>
      <c r="AA27" s="212"/>
      <c r="AB27" s="212"/>
      <c r="AC27" s="212"/>
      <c r="AD27" s="81"/>
      <c r="AE27" s="81"/>
      <c r="AF27" s="81"/>
    </row>
    <row r="28" spans="1:32" ht="20.25" customHeight="1">
      <c r="A28" s="196" t="s">
        <v>35</v>
      </c>
      <c r="B28" s="313" t="s">
        <v>36</v>
      </c>
      <c r="C28" s="313"/>
      <c r="D28" s="65" t="s">
        <v>37</v>
      </c>
      <c r="E28" s="65" t="s">
        <v>38</v>
      </c>
      <c r="F28" s="65" t="s">
        <v>39</v>
      </c>
      <c r="G28" s="313" t="s">
        <v>40</v>
      </c>
      <c r="H28" s="313"/>
      <c r="I28" s="313" t="s">
        <v>41</v>
      </c>
      <c r="J28" s="313"/>
      <c r="K28" s="313" t="s">
        <v>52</v>
      </c>
      <c r="L28" s="313"/>
      <c r="M28" s="196" t="s">
        <v>209</v>
      </c>
      <c r="N28" s="462" t="s">
        <v>5</v>
      </c>
      <c r="O28" s="322"/>
      <c r="P28" s="322"/>
      <c r="Q28" s="213"/>
      <c r="R28" s="322"/>
      <c r="S28" s="323"/>
      <c r="T28" s="206"/>
      <c r="U28" s="206"/>
      <c r="V28" s="206"/>
      <c r="W28" s="311" t="s">
        <v>204</v>
      </c>
      <c r="X28" s="312"/>
      <c r="Y28" s="312"/>
      <c r="Z28" s="312"/>
      <c r="AA28" s="312"/>
      <c r="AB28" s="207"/>
      <c r="AC28" s="233">
        <f>AC26/X2</f>
        <v>0.13321</v>
      </c>
      <c r="AD28" s="130"/>
      <c r="AE28" s="130"/>
      <c r="AF28" s="130"/>
    </row>
    <row r="29" spans="1:32" ht="37.5" customHeight="1">
      <c r="A29" s="196" t="s">
        <v>344</v>
      </c>
      <c r="B29" s="313" t="s">
        <v>82</v>
      </c>
      <c r="C29" s="313"/>
      <c r="D29" s="65" t="s">
        <v>253</v>
      </c>
      <c r="E29" s="65" t="s">
        <v>345</v>
      </c>
      <c r="F29" s="65" t="s">
        <v>346</v>
      </c>
      <c r="G29" s="313" t="s">
        <v>347</v>
      </c>
      <c r="H29" s="313"/>
      <c r="I29" s="313" t="s">
        <v>322</v>
      </c>
      <c r="J29" s="313"/>
      <c r="K29" s="313" t="s">
        <v>59</v>
      </c>
      <c r="L29" s="313"/>
      <c r="M29" s="183">
        <f ca="1">NOW()</f>
        <v>41122.35318252315</v>
      </c>
      <c r="N29" s="102" t="s">
        <v>19</v>
      </c>
      <c r="O29" s="88" t="s">
        <v>20</v>
      </c>
      <c r="P29" s="88" t="s">
        <v>21</v>
      </c>
      <c r="Q29" s="88" t="s">
        <v>22</v>
      </c>
      <c r="R29" s="406" t="s">
        <v>8</v>
      </c>
      <c r="S29" s="407"/>
      <c r="T29" s="203"/>
      <c r="U29" s="203"/>
      <c r="V29" s="203"/>
      <c r="W29" s="184"/>
      <c r="X29" s="204" t="s">
        <v>205</v>
      </c>
      <c r="Y29" s="204"/>
      <c r="Z29" s="204"/>
      <c r="AA29" s="204" t="s">
        <v>23</v>
      </c>
      <c r="AB29" s="408" t="s">
        <v>24</v>
      </c>
      <c r="AC29" s="409"/>
      <c r="AD29" s="130"/>
      <c r="AE29" s="130"/>
      <c r="AF29" s="130"/>
    </row>
    <row r="30" spans="14:29" ht="19.5" customHeight="1" thickBot="1">
      <c r="N30" s="136">
        <f>X2</f>
        <v>100</v>
      </c>
      <c r="O30" s="137"/>
      <c r="P30" s="138">
        <f>AC26</f>
        <v>13.321</v>
      </c>
      <c r="Q30" s="139">
        <v>0</v>
      </c>
      <c r="R30" s="307">
        <f>P30+Q30</f>
        <v>13.321</v>
      </c>
      <c r="S30" s="308"/>
      <c r="T30" s="140"/>
      <c r="U30" s="141"/>
      <c r="V30" s="141"/>
      <c r="W30" s="127"/>
      <c r="X30" s="142">
        <f>AC28/AA30</f>
        <v>0.44403333333333334</v>
      </c>
      <c r="Y30" s="142"/>
      <c r="Z30" s="142"/>
      <c r="AA30" s="143">
        <v>0.3</v>
      </c>
      <c r="AB30" s="309">
        <f ca="1">NOW()</f>
        <v>41122.35318252315</v>
      </c>
      <c r="AC30" s="310"/>
    </row>
  </sheetData>
  <sheetProtection/>
  <mergeCells count="109">
    <mergeCell ref="B3:G4"/>
    <mergeCell ref="P3:V4"/>
    <mergeCell ref="A5:D5"/>
    <mergeCell ref="E5:F5"/>
    <mergeCell ref="G5:M5"/>
    <mergeCell ref="N5:Q5"/>
    <mergeCell ref="A1:K1"/>
    <mergeCell ref="N1:AC1"/>
    <mergeCell ref="A2:B2"/>
    <mergeCell ref="C2:G2"/>
    <mergeCell ref="N2:O2"/>
    <mergeCell ref="P2:T2"/>
    <mergeCell ref="X5:Y5"/>
    <mergeCell ref="A6:D6"/>
    <mergeCell ref="E6:F6"/>
    <mergeCell ref="H6:M6"/>
    <mergeCell ref="N6:Q6"/>
    <mergeCell ref="A7:D7"/>
    <mergeCell ref="E7:F7"/>
    <mergeCell ref="H7:M7"/>
    <mergeCell ref="N7:Q7"/>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22:D22"/>
    <mergeCell ref="E22:F22"/>
    <mergeCell ref="H22:M22"/>
    <mergeCell ref="N22:Q22"/>
    <mergeCell ref="A23:D23"/>
    <mergeCell ref="E23:F23"/>
    <mergeCell ref="H23:M23"/>
    <mergeCell ref="N23:Q23"/>
    <mergeCell ref="A20:D20"/>
    <mergeCell ref="E20:F20"/>
    <mergeCell ref="H20:M20"/>
    <mergeCell ref="N20:Q20"/>
    <mergeCell ref="A21:D21"/>
    <mergeCell ref="E21:F21"/>
    <mergeCell ref="H21:M21"/>
    <mergeCell ref="N21:Q21"/>
    <mergeCell ref="R27:S27"/>
    <mergeCell ref="B28:C28"/>
    <mergeCell ref="G28:H28"/>
    <mergeCell ref="I28:J28"/>
    <mergeCell ref="K28:L28"/>
    <mergeCell ref="N28:P28"/>
    <mergeCell ref="R28:S28"/>
    <mergeCell ref="N24:Q24"/>
    <mergeCell ref="R24:AB24"/>
    <mergeCell ref="A25:K25"/>
    <mergeCell ref="N25:Q25"/>
    <mergeCell ref="A26:E26"/>
    <mergeCell ref="G26:H26"/>
    <mergeCell ref="I26:K26"/>
    <mergeCell ref="P26:Q26"/>
    <mergeCell ref="AB29:AC29"/>
    <mergeCell ref="R30:S30"/>
    <mergeCell ref="AB30:AC30"/>
    <mergeCell ref="W28:AA28"/>
    <mergeCell ref="B29:C29"/>
    <mergeCell ref="G29:H29"/>
    <mergeCell ref="I29:J29"/>
    <mergeCell ref="K29:L29"/>
    <mergeCell ref="R29:S29"/>
  </mergeCells>
  <hyperlinks>
    <hyperlink ref="M1" location="LIST!A1" display="BACK TO MENU LIST"/>
  </hyperlinks>
  <printOptions/>
  <pageMargins left="0.7" right="0.45" top="0.75" bottom="0.5" header="0.3" footer="0.3"/>
  <pageSetup horizontalDpi="600" verticalDpi="600" orientation="landscape" scale="83" r:id="rId1"/>
  <colBreaks count="1" manualBreakCount="1">
    <brk id="13" max="65535" man="1"/>
  </colBreaks>
</worksheet>
</file>

<file path=xl/worksheets/sheet15.xml><?xml version="1.0" encoding="utf-8"?>
<worksheet xmlns="http://schemas.openxmlformats.org/spreadsheetml/2006/main" xmlns:r="http://schemas.openxmlformats.org/officeDocument/2006/relationships">
  <dimension ref="A1:AH30"/>
  <sheetViews>
    <sheetView zoomScalePageLayoutView="0" workbookViewId="0" topLeftCell="A1">
      <selection activeCell="M1" sqref="M1"/>
    </sheetView>
  </sheetViews>
  <sheetFormatPr defaultColWidth="9.140625" defaultRowHeight="12.75"/>
  <cols>
    <col min="1" max="1" width="9.8515625" style="194" customWidth="1"/>
    <col min="2" max="3" width="9.140625" style="194" customWidth="1"/>
    <col min="4" max="4" width="9.8515625" style="194" customWidth="1"/>
    <col min="5" max="5" width="9.140625" style="194" customWidth="1"/>
    <col min="6" max="6" width="14.421875" style="194" customWidth="1"/>
    <col min="7" max="7" width="4.8515625" style="194" customWidth="1"/>
    <col min="8" max="8" width="8.57421875" style="194" customWidth="1"/>
    <col min="9" max="9" width="9.8515625" style="194" customWidth="1"/>
    <col min="10" max="10" width="8.57421875" style="194" customWidth="1"/>
    <col min="11" max="12" width="13.7109375" style="194" customWidth="1"/>
    <col min="13" max="13" width="38.8515625" style="194" customWidth="1"/>
    <col min="14" max="16" width="9.140625" style="194" customWidth="1"/>
    <col min="17" max="17" width="6.140625" style="194" customWidth="1"/>
    <col min="18" max="18" width="8.57421875" style="194" customWidth="1"/>
    <col min="19" max="19" width="7.7109375" style="194" customWidth="1"/>
    <col min="20" max="20" width="10.421875" style="194" customWidth="1"/>
    <col min="21" max="22" width="8.8515625" style="194" customWidth="1"/>
    <col min="23" max="23" width="9.8515625" style="194" customWidth="1"/>
    <col min="24" max="24" width="12.28125" style="194" customWidth="1"/>
    <col min="25" max="25" width="3.8515625" style="194" customWidth="1"/>
    <col min="26" max="26" width="10.28125" style="194" customWidth="1"/>
    <col min="27" max="27" width="8.140625" style="194" customWidth="1"/>
    <col min="28" max="28" width="8.57421875" style="194" customWidth="1"/>
    <col min="29" max="29" width="11.57421875" style="194" customWidth="1"/>
    <col min="30" max="32" width="9.00390625" style="194" customWidth="1"/>
    <col min="33" max="16384" width="9.140625" style="194" customWidth="1"/>
  </cols>
  <sheetData>
    <row r="1" spans="1:34" ht="21">
      <c r="A1" s="453" t="s">
        <v>43</v>
      </c>
      <c r="B1" s="453"/>
      <c r="C1" s="453"/>
      <c r="D1" s="453"/>
      <c r="E1" s="453"/>
      <c r="F1" s="453"/>
      <c r="G1" s="453"/>
      <c r="H1" s="453"/>
      <c r="I1" s="453"/>
      <c r="J1" s="453"/>
      <c r="K1" s="453"/>
      <c r="L1" s="79"/>
      <c r="M1" s="243" t="s">
        <v>584</v>
      </c>
      <c r="N1" s="386" t="s">
        <v>56</v>
      </c>
      <c r="O1" s="387"/>
      <c r="P1" s="387"/>
      <c r="Q1" s="387"/>
      <c r="R1" s="387"/>
      <c r="S1" s="387"/>
      <c r="T1" s="387"/>
      <c r="U1" s="387"/>
      <c r="V1" s="387"/>
      <c r="W1" s="387"/>
      <c r="X1" s="387"/>
      <c r="Y1" s="387"/>
      <c r="Z1" s="387"/>
      <c r="AA1" s="387"/>
      <c r="AB1" s="387"/>
      <c r="AC1" s="387"/>
      <c r="AD1" s="205"/>
      <c r="AE1" s="205"/>
      <c r="AF1" s="205"/>
      <c r="AG1" s="81"/>
      <c r="AH1" s="81"/>
    </row>
    <row r="2" spans="1:34" ht="47.25" customHeight="1" thickBot="1">
      <c r="A2" s="369" t="s">
        <v>44</v>
      </c>
      <c r="B2" s="369"/>
      <c r="C2" s="388" t="s">
        <v>348</v>
      </c>
      <c r="D2" s="388"/>
      <c r="E2" s="388"/>
      <c r="F2" s="388"/>
      <c r="G2" s="388"/>
      <c r="H2" s="212" t="s">
        <v>55</v>
      </c>
      <c r="I2" s="82">
        <v>100</v>
      </c>
      <c r="J2" s="212" t="s">
        <v>48</v>
      </c>
      <c r="K2" s="83">
        <v>1</v>
      </c>
      <c r="L2" s="84" t="s">
        <v>233</v>
      </c>
      <c r="M2" s="85"/>
      <c r="N2" s="389" t="s">
        <v>17</v>
      </c>
      <c r="O2" s="389"/>
      <c r="P2" s="390" t="str">
        <f>C2</f>
        <v>Cheese Cake </v>
      </c>
      <c r="Q2" s="390"/>
      <c r="R2" s="390"/>
      <c r="S2" s="390"/>
      <c r="T2" s="391"/>
      <c r="U2" s="86"/>
      <c r="V2" s="86"/>
      <c r="W2" s="212" t="s">
        <v>55</v>
      </c>
      <c r="X2" s="87">
        <f>I2</f>
        <v>100</v>
      </c>
      <c r="Y2" s="95"/>
      <c r="Z2" s="88" t="s">
        <v>53</v>
      </c>
      <c r="AA2" s="89">
        <f>K2</f>
        <v>1</v>
      </c>
      <c r="AB2" s="90" t="s">
        <v>233</v>
      </c>
      <c r="AC2" s="91"/>
      <c r="AD2" s="92"/>
      <c r="AE2" s="92"/>
      <c r="AF2" s="92"/>
      <c r="AG2" s="91"/>
      <c r="AH2" s="91"/>
    </row>
    <row r="3" spans="1:34" ht="19.5" customHeight="1">
      <c r="A3" s="209"/>
      <c r="B3" s="369"/>
      <c r="C3" s="419"/>
      <c r="D3" s="419"/>
      <c r="E3" s="419"/>
      <c r="F3" s="419"/>
      <c r="G3" s="419"/>
      <c r="H3" s="211"/>
      <c r="I3" s="205"/>
      <c r="J3" s="212"/>
      <c r="K3" s="89"/>
      <c r="L3" s="93"/>
      <c r="M3" s="94"/>
      <c r="N3" s="212"/>
      <c r="O3" s="212"/>
      <c r="P3" s="430">
        <f>C3</f>
        <v>0</v>
      </c>
      <c r="Q3" s="419"/>
      <c r="R3" s="419"/>
      <c r="S3" s="419"/>
      <c r="T3" s="419"/>
      <c r="U3" s="419"/>
      <c r="V3" s="419"/>
      <c r="W3" s="212"/>
      <c r="X3" s="95">
        <f>I3</f>
        <v>0</v>
      </c>
      <c r="Y3" s="95"/>
      <c r="Z3" s="88"/>
      <c r="AA3" s="89"/>
      <c r="AB3" s="90"/>
      <c r="AC3" s="91"/>
      <c r="AD3" s="92"/>
      <c r="AE3" s="92"/>
      <c r="AF3" s="92"/>
      <c r="AG3" s="91"/>
      <c r="AH3" s="91"/>
    </row>
    <row r="4" spans="2:34" ht="15" customHeight="1" thickBot="1">
      <c r="B4" s="410"/>
      <c r="C4" s="410"/>
      <c r="D4" s="410"/>
      <c r="E4" s="410"/>
      <c r="F4" s="410"/>
      <c r="G4" s="410"/>
      <c r="H4" s="96"/>
      <c r="I4" s="96"/>
      <c r="N4" s="97"/>
      <c r="O4" s="97"/>
      <c r="P4" s="410"/>
      <c r="Q4" s="410"/>
      <c r="R4" s="410"/>
      <c r="S4" s="410"/>
      <c r="T4" s="410"/>
      <c r="U4" s="410"/>
      <c r="V4" s="410"/>
      <c r="W4" s="205"/>
      <c r="X4" s="91"/>
      <c r="Y4" s="91"/>
      <c r="Z4" s="91"/>
      <c r="AA4" s="91"/>
      <c r="AB4" s="91"/>
      <c r="AC4" s="91"/>
      <c r="AD4" s="98"/>
      <c r="AE4" s="98"/>
      <c r="AF4" s="98"/>
      <c r="AG4" s="91"/>
      <c r="AH4" s="91"/>
    </row>
    <row r="5" spans="1:32" ht="45.75" customHeight="1" thickBot="1">
      <c r="A5" s="380" t="s">
        <v>1</v>
      </c>
      <c r="B5" s="431"/>
      <c r="C5" s="431"/>
      <c r="D5" s="432"/>
      <c r="E5" s="422" t="s">
        <v>54</v>
      </c>
      <c r="F5" s="424"/>
      <c r="G5" s="422" t="s">
        <v>32</v>
      </c>
      <c r="H5" s="423"/>
      <c r="I5" s="423"/>
      <c r="J5" s="423"/>
      <c r="K5" s="423"/>
      <c r="L5" s="423"/>
      <c r="M5" s="424"/>
      <c r="N5" s="420" t="s">
        <v>1</v>
      </c>
      <c r="O5" s="421"/>
      <c r="P5" s="421"/>
      <c r="Q5" s="421"/>
      <c r="R5" s="99" t="s">
        <v>31</v>
      </c>
      <c r="S5" s="210" t="s">
        <v>2</v>
      </c>
      <c r="T5" s="100" t="s">
        <v>51</v>
      </c>
      <c r="U5" s="99" t="s">
        <v>30</v>
      </c>
      <c r="V5" s="99" t="s">
        <v>49</v>
      </c>
      <c r="W5" s="99" t="s">
        <v>58</v>
      </c>
      <c r="X5" s="478" t="s">
        <v>164</v>
      </c>
      <c r="Y5" s="478"/>
      <c r="Z5" s="99" t="s">
        <v>50</v>
      </c>
      <c r="AA5" s="100" t="s">
        <v>13</v>
      </c>
      <c r="AB5" s="100" t="s">
        <v>207</v>
      </c>
      <c r="AC5" s="101" t="s">
        <v>208</v>
      </c>
      <c r="AD5" s="205"/>
      <c r="AE5" s="205"/>
      <c r="AF5" s="205"/>
    </row>
    <row r="6" spans="1:32" ht="18.75" customHeight="1">
      <c r="A6" s="362" t="s">
        <v>295</v>
      </c>
      <c r="B6" s="363"/>
      <c r="C6" s="363"/>
      <c r="D6" s="364"/>
      <c r="E6" s="365" t="s">
        <v>122</v>
      </c>
      <c r="F6" s="366"/>
      <c r="G6" s="102">
        <v>1</v>
      </c>
      <c r="H6" s="363" t="s">
        <v>349</v>
      </c>
      <c r="I6" s="428"/>
      <c r="J6" s="428"/>
      <c r="K6" s="428"/>
      <c r="L6" s="428"/>
      <c r="M6" s="429"/>
      <c r="N6" s="396" t="str">
        <f aca="true" t="shared" si="0" ref="N6:N21">A6</f>
        <v>Margarine, Melted</v>
      </c>
      <c r="O6" s="397"/>
      <c r="P6" s="397"/>
      <c r="Q6" s="397"/>
      <c r="R6" s="235">
        <v>0.03</v>
      </c>
      <c r="S6" s="104" t="s">
        <v>176</v>
      </c>
      <c r="T6" s="105">
        <f>R6*X2</f>
        <v>3</v>
      </c>
      <c r="U6" s="116">
        <f>(X2*R6)/AA6</f>
        <v>3</v>
      </c>
      <c r="V6" s="107" t="s">
        <v>176</v>
      </c>
      <c r="W6" s="108">
        <v>0.36</v>
      </c>
      <c r="X6" s="109">
        <f>U6/1</f>
        <v>3</v>
      </c>
      <c r="Y6" s="109"/>
      <c r="Z6" s="110">
        <f>W6*X6</f>
        <v>1.08</v>
      </c>
      <c r="AA6" s="111">
        <v>1</v>
      </c>
      <c r="AB6" s="112">
        <f>Z6/X2</f>
        <v>0.0108</v>
      </c>
      <c r="AC6" s="113">
        <f aca="true" t="shared" si="1" ref="AC6:AC20">Z6</f>
        <v>1.08</v>
      </c>
      <c r="AD6" s="114"/>
      <c r="AE6" s="114"/>
      <c r="AF6" s="114"/>
    </row>
    <row r="7" spans="1:32" ht="18.75" customHeight="1">
      <c r="A7" s="351" t="s">
        <v>350</v>
      </c>
      <c r="B7" s="352"/>
      <c r="C7" s="352"/>
      <c r="D7" s="353"/>
      <c r="E7" s="356" t="s">
        <v>351</v>
      </c>
      <c r="F7" s="355"/>
      <c r="G7" s="102"/>
      <c r="H7" s="352" t="s">
        <v>352</v>
      </c>
      <c r="I7" s="394"/>
      <c r="J7" s="394"/>
      <c r="K7" s="394"/>
      <c r="L7" s="394"/>
      <c r="M7" s="395"/>
      <c r="N7" s="396" t="str">
        <f t="shared" si="0"/>
        <v>Crackers, Graham, Crumbs</v>
      </c>
      <c r="O7" s="397"/>
      <c r="P7" s="397"/>
      <c r="Q7" s="397"/>
      <c r="R7" s="235">
        <v>0.03</v>
      </c>
      <c r="S7" s="104" t="s">
        <v>291</v>
      </c>
      <c r="T7" s="109">
        <f>X2*R7</f>
        <v>3</v>
      </c>
      <c r="U7" s="116">
        <f>(X2*R7)/AA7</f>
        <v>3</v>
      </c>
      <c r="V7" s="107" t="s">
        <v>291</v>
      </c>
      <c r="W7" s="108">
        <v>1.83</v>
      </c>
      <c r="X7" s="109">
        <f>U7/1</f>
        <v>3</v>
      </c>
      <c r="Y7" s="109"/>
      <c r="Z7" s="110">
        <f aca="true" t="shared" si="2" ref="Z7:Z20">W7*X7</f>
        <v>5.49</v>
      </c>
      <c r="AA7" s="117">
        <v>1</v>
      </c>
      <c r="AB7" s="112">
        <f>Z7/X2</f>
        <v>0.054900000000000004</v>
      </c>
      <c r="AC7" s="113">
        <f t="shared" si="1"/>
        <v>5.49</v>
      </c>
      <c r="AD7" s="114"/>
      <c r="AE7" s="114"/>
      <c r="AF7" s="114"/>
    </row>
    <row r="8" spans="1:32" ht="18.75" customHeight="1">
      <c r="A8" s="351" t="s">
        <v>61</v>
      </c>
      <c r="B8" s="352"/>
      <c r="C8" s="352"/>
      <c r="D8" s="353"/>
      <c r="E8" s="354" t="s">
        <v>353</v>
      </c>
      <c r="F8" s="355"/>
      <c r="G8" s="102">
        <v>2</v>
      </c>
      <c r="H8" s="352" t="s">
        <v>354</v>
      </c>
      <c r="I8" s="394"/>
      <c r="J8" s="394"/>
      <c r="K8" s="394"/>
      <c r="L8" s="394"/>
      <c r="M8" s="395"/>
      <c r="N8" s="396" t="str">
        <f>A8</f>
        <v>Sugar, Granulated</v>
      </c>
      <c r="O8" s="397"/>
      <c r="P8" s="397"/>
      <c r="Q8" s="397"/>
      <c r="R8" s="115">
        <v>0.0175</v>
      </c>
      <c r="S8" s="104" t="s">
        <v>176</v>
      </c>
      <c r="T8" s="105">
        <f>X2*R8</f>
        <v>1.7500000000000002</v>
      </c>
      <c r="U8" s="116">
        <f>(X2*R8)/AA8</f>
        <v>1.7500000000000002</v>
      </c>
      <c r="V8" s="107" t="s">
        <v>176</v>
      </c>
      <c r="W8" s="108">
        <v>0.3</v>
      </c>
      <c r="X8" s="109">
        <f>U8/1</f>
        <v>1.7500000000000002</v>
      </c>
      <c r="Y8" s="109"/>
      <c r="Z8" s="110">
        <f t="shared" si="2"/>
        <v>0.525</v>
      </c>
      <c r="AA8" s="117">
        <v>1</v>
      </c>
      <c r="AB8" s="112">
        <f>Z8/X2</f>
        <v>0.00525</v>
      </c>
      <c r="AC8" s="113">
        <f t="shared" si="1"/>
        <v>0.525</v>
      </c>
      <c r="AD8" s="114"/>
      <c r="AE8" s="114"/>
      <c r="AF8" s="114"/>
    </row>
    <row r="9" spans="1:32" ht="28.5" customHeight="1">
      <c r="A9" s="351" t="s">
        <v>355</v>
      </c>
      <c r="B9" s="352"/>
      <c r="C9" s="352"/>
      <c r="D9" s="353"/>
      <c r="E9" s="356" t="s">
        <v>356</v>
      </c>
      <c r="F9" s="355"/>
      <c r="G9" s="102"/>
      <c r="H9" s="352" t="s">
        <v>357</v>
      </c>
      <c r="I9" s="394"/>
      <c r="J9" s="394"/>
      <c r="K9" s="394"/>
      <c r="L9" s="394"/>
      <c r="M9" s="395"/>
      <c r="N9" s="396" t="str">
        <f t="shared" si="0"/>
        <v>Cheese, Cream, Softened, Room Temperature</v>
      </c>
      <c r="O9" s="397"/>
      <c r="P9" s="397"/>
      <c r="Q9" s="397"/>
      <c r="R9" s="115">
        <v>0.05</v>
      </c>
      <c r="S9" s="104" t="s">
        <v>88</v>
      </c>
      <c r="T9" s="105">
        <f>X2*R9</f>
        <v>5</v>
      </c>
      <c r="U9" s="116">
        <f>(X2*R9)/AA9</f>
        <v>5</v>
      </c>
      <c r="V9" s="107" t="s">
        <v>88</v>
      </c>
      <c r="W9" s="108">
        <v>4.76</v>
      </c>
      <c r="X9" s="109">
        <f>U9/1</f>
        <v>5</v>
      </c>
      <c r="Y9" s="109"/>
      <c r="Z9" s="110">
        <f t="shared" si="2"/>
        <v>23.799999999999997</v>
      </c>
      <c r="AA9" s="117">
        <v>1</v>
      </c>
      <c r="AB9" s="112">
        <f>Z9/X2</f>
        <v>0.23799999999999996</v>
      </c>
      <c r="AC9" s="113">
        <f t="shared" si="1"/>
        <v>23.799999999999997</v>
      </c>
      <c r="AD9" s="114"/>
      <c r="AE9" s="114"/>
      <c r="AF9" s="114"/>
    </row>
    <row r="10" spans="1:32" ht="18.75" customHeight="1">
      <c r="A10" s="351" t="s">
        <v>61</v>
      </c>
      <c r="B10" s="352"/>
      <c r="C10" s="352"/>
      <c r="D10" s="353"/>
      <c r="E10" s="356" t="s">
        <v>358</v>
      </c>
      <c r="F10" s="355"/>
      <c r="G10" s="102">
        <v>3</v>
      </c>
      <c r="H10" s="352" t="s">
        <v>359</v>
      </c>
      <c r="I10" s="473"/>
      <c r="J10" s="473"/>
      <c r="K10" s="473"/>
      <c r="L10" s="473"/>
      <c r="M10" s="474"/>
      <c r="N10" s="396" t="str">
        <f t="shared" si="0"/>
        <v>Sugar, Granulated</v>
      </c>
      <c r="O10" s="397"/>
      <c r="P10" s="397"/>
      <c r="Q10" s="397"/>
      <c r="R10" s="119">
        <v>0.0675</v>
      </c>
      <c r="S10" s="104" t="s">
        <v>176</v>
      </c>
      <c r="T10" s="105">
        <f>X2*R10</f>
        <v>6.75</v>
      </c>
      <c r="U10" s="116">
        <f>(X2*R10)/AA10</f>
        <v>6.75</v>
      </c>
      <c r="V10" s="107" t="s">
        <v>176</v>
      </c>
      <c r="W10" s="108">
        <v>0.3</v>
      </c>
      <c r="X10" s="109">
        <f>U10/1</f>
        <v>6.75</v>
      </c>
      <c r="Y10" s="109"/>
      <c r="Z10" s="110">
        <f t="shared" si="2"/>
        <v>2.025</v>
      </c>
      <c r="AA10" s="117">
        <v>1</v>
      </c>
      <c r="AB10" s="112">
        <f>Z10/X2</f>
        <v>0.02025</v>
      </c>
      <c r="AC10" s="113">
        <f t="shared" si="1"/>
        <v>2.025</v>
      </c>
      <c r="AD10" s="114"/>
      <c r="AE10" s="114"/>
      <c r="AF10" s="114"/>
    </row>
    <row r="11" spans="1:32" ht="18.75" customHeight="1">
      <c r="A11" s="351" t="s">
        <v>90</v>
      </c>
      <c r="B11" s="352"/>
      <c r="C11" s="352"/>
      <c r="D11" s="353"/>
      <c r="E11" s="356" t="s">
        <v>360</v>
      </c>
      <c r="F11" s="355"/>
      <c r="G11" s="102">
        <v>4</v>
      </c>
      <c r="H11" s="352" t="s">
        <v>361</v>
      </c>
      <c r="I11" s="473"/>
      <c r="J11" s="473"/>
      <c r="K11" s="473"/>
      <c r="L11" s="473"/>
      <c r="M11" s="474"/>
      <c r="N11" s="393" t="str">
        <f t="shared" si="0"/>
        <v>Flour, Wheat, General Purpose</v>
      </c>
      <c r="O11" s="359"/>
      <c r="P11" s="359"/>
      <c r="Q11" s="359"/>
      <c r="R11" s="115">
        <v>0.01</v>
      </c>
      <c r="S11" s="104" t="s">
        <v>176</v>
      </c>
      <c r="T11" s="105">
        <f>X2*R11</f>
        <v>1</v>
      </c>
      <c r="U11" s="116">
        <f>(X2*R11)/AA11</f>
        <v>1</v>
      </c>
      <c r="V11" s="107" t="s">
        <v>176</v>
      </c>
      <c r="W11" s="108">
        <v>0.16</v>
      </c>
      <c r="X11" s="109">
        <f aca="true" t="shared" si="3" ref="X11:X20">U11/1</f>
        <v>1</v>
      </c>
      <c r="Y11" s="109"/>
      <c r="Z11" s="110">
        <f t="shared" si="2"/>
        <v>0.16</v>
      </c>
      <c r="AA11" s="117">
        <v>1</v>
      </c>
      <c r="AB11" s="112">
        <f>Z11/X2</f>
        <v>0.0016</v>
      </c>
      <c r="AC11" s="113">
        <f t="shared" si="1"/>
        <v>0.16</v>
      </c>
      <c r="AD11" s="114"/>
      <c r="AE11" s="114"/>
      <c r="AF11" s="114"/>
    </row>
    <row r="12" spans="1:32" ht="18.75" customHeight="1">
      <c r="A12" s="351" t="s">
        <v>308</v>
      </c>
      <c r="B12" s="352"/>
      <c r="C12" s="352"/>
      <c r="D12" s="353"/>
      <c r="E12" s="356" t="s">
        <v>362</v>
      </c>
      <c r="F12" s="355"/>
      <c r="G12" s="102">
        <v>5</v>
      </c>
      <c r="H12" s="352" t="s">
        <v>363</v>
      </c>
      <c r="I12" s="473"/>
      <c r="J12" s="473"/>
      <c r="K12" s="473"/>
      <c r="L12" s="473"/>
      <c r="M12" s="474"/>
      <c r="N12" s="351" t="str">
        <f>A12</f>
        <v>Milk, Non-fat, Dry</v>
      </c>
      <c r="O12" s="357"/>
      <c r="P12" s="357"/>
      <c r="Q12" s="357"/>
      <c r="R12" s="115">
        <v>0.07</v>
      </c>
      <c r="S12" s="104" t="s">
        <v>65</v>
      </c>
      <c r="T12" s="105">
        <f>X2*R12</f>
        <v>7.000000000000001</v>
      </c>
      <c r="U12" s="116">
        <f>(X2*R12)/AA12</f>
        <v>7.000000000000001</v>
      </c>
      <c r="V12" s="107" t="s">
        <v>65</v>
      </c>
      <c r="W12" s="108">
        <v>0.08</v>
      </c>
      <c r="X12" s="109">
        <f t="shared" si="3"/>
        <v>7.000000000000001</v>
      </c>
      <c r="Y12" s="109"/>
      <c r="Z12" s="110">
        <f t="shared" si="2"/>
        <v>0.56</v>
      </c>
      <c r="AA12" s="117">
        <v>1</v>
      </c>
      <c r="AB12" s="112">
        <f>Z12/X2</f>
        <v>0.005600000000000001</v>
      </c>
      <c r="AC12" s="113">
        <f t="shared" si="1"/>
        <v>0.56</v>
      </c>
      <c r="AD12" s="114"/>
      <c r="AE12" s="114"/>
      <c r="AF12" s="114"/>
    </row>
    <row r="13" spans="1:32" ht="18.75" customHeight="1">
      <c r="A13" s="351" t="s">
        <v>60</v>
      </c>
      <c r="B13" s="352"/>
      <c r="C13" s="352"/>
      <c r="D13" s="353"/>
      <c r="E13" s="354" t="s">
        <v>364</v>
      </c>
      <c r="F13" s="355"/>
      <c r="G13" s="102"/>
      <c r="H13" s="352" t="s">
        <v>365</v>
      </c>
      <c r="I13" s="394"/>
      <c r="J13" s="394"/>
      <c r="K13" s="394"/>
      <c r="L13" s="394"/>
      <c r="M13" s="395"/>
      <c r="N13" s="396" t="str">
        <f t="shared" si="0"/>
        <v>Salt</v>
      </c>
      <c r="O13" s="397"/>
      <c r="P13" s="397"/>
      <c r="Q13" s="397"/>
      <c r="R13" s="115">
        <v>0.0013</v>
      </c>
      <c r="S13" s="104" t="s">
        <v>212</v>
      </c>
      <c r="T13" s="105">
        <f>X2*R13</f>
        <v>0.13</v>
      </c>
      <c r="U13" s="116">
        <v>1</v>
      </c>
      <c r="V13" s="107">
        <v>1</v>
      </c>
      <c r="W13" s="108">
        <v>0.02</v>
      </c>
      <c r="X13" s="109">
        <f>U13/1</f>
        <v>1</v>
      </c>
      <c r="Y13" s="109"/>
      <c r="Z13" s="110">
        <f t="shared" si="2"/>
        <v>0.02</v>
      </c>
      <c r="AA13" s="117">
        <v>1</v>
      </c>
      <c r="AB13" s="112">
        <f>Z13/X2</f>
        <v>0.0002</v>
      </c>
      <c r="AC13" s="113">
        <f t="shared" si="1"/>
        <v>0.02</v>
      </c>
      <c r="AD13" s="114"/>
      <c r="AE13" s="114"/>
      <c r="AF13" s="114"/>
    </row>
    <row r="14" spans="1:32" ht="18.75" customHeight="1">
      <c r="A14" s="351" t="s">
        <v>297</v>
      </c>
      <c r="B14" s="352"/>
      <c r="C14" s="352"/>
      <c r="D14" s="353"/>
      <c r="E14" s="354" t="s">
        <v>269</v>
      </c>
      <c r="F14" s="355"/>
      <c r="G14" s="102">
        <v>6</v>
      </c>
      <c r="H14" s="352" t="s">
        <v>366</v>
      </c>
      <c r="I14" s="394"/>
      <c r="J14" s="394"/>
      <c r="K14" s="394"/>
      <c r="L14" s="394"/>
      <c r="M14" s="395"/>
      <c r="N14" s="396" t="str">
        <f t="shared" si="0"/>
        <v>Eggs, Whole, Frozen</v>
      </c>
      <c r="O14" s="397"/>
      <c r="P14" s="397"/>
      <c r="Q14" s="397"/>
      <c r="R14" s="115">
        <v>0.045</v>
      </c>
      <c r="S14" s="104" t="s">
        <v>176</v>
      </c>
      <c r="T14" s="105">
        <f>X2*R14</f>
        <v>4.5</v>
      </c>
      <c r="U14" s="116">
        <f>(X2*R14)/AA14</f>
        <v>4.5</v>
      </c>
      <c r="V14" s="107" t="s">
        <v>176</v>
      </c>
      <c r="W14" s="108">
        <v>0.73</v>
      </c>
      <c r="X14" s="109">
        <f>U14/1</f>
        <v>4.5</v>
      </c>
      <c r="Y14" s="109"/>
      <c r="Z14" s="110">
        <f t="shared" si="2"/>
        <v>3.285</v>
      </c>
      <c r="AA14" s="117">
        <v>1</v>
      </c>
      <c r="AB14" s="112">
        <f>Z14/X2</f>
        <v>0.032850000000000004</v>
      </c>
      <c r="AC14" s="113">
        <f t="shared" si="1"/>
        <v>3.285</v>
      </c>
      <c r="AD14" s="114"/>
      <c r="AE14" s="114"/>
      <c r="AF14" s="114"/>
    </row>
    <row r="15" spans="1:32" ht="18.75" customHeight="1">
      <c r="A15" s="351" t="s">
        <v>268</v>
      </c>
      <c r="B15" s="352"/>
      <c r="C15" s="352"/>
      <c r="D15" s="353"/>
      <c r="E15" s="354" t="s">
        <v>367</v>
      </c>
      <c r="F15" s="355"/>
      <c r="G15" s="102">
        <v>7</v>
      </c>
      <c r="H15" s="352" t="s">
        <v>368</v>
      </c>
      <c r="I15" s="394"/>
      <c r="J15" s="394"/>
      <c r="K15" s="394"/>
      <c r="L15" s="394"/>
      <c r="M15" s="395"/>
      <c r="N15" s="396" t="str">
        <f t="shared" si="0"/>
        <v>Water</v>
      </c>
      <c r="O15" s="397"/>
      <c r="P15" s="397"/>
      <c r="Q15" s="397"/>
      <c r="R15" s="115">
        <v>0.015</v>
      </c>
      <c r="S15" s="104" t="s">
        <v>176</v>
      </c>
      <c r="T15" s="105">
        <f>X2*R15</f>
        <v>1.5</v>
      </c>
      <c r="U15" s="116">
        <f>(X2*R15)/AA15</f>
        <v>1.5</v>
      </c>
      <c r="V15" s="107" t="s">
        <v>176</v>
      </c>
      <c r="W15" s="108">
        <v>0</v>
      </c>
      <c r="X15" s="105">
        <f t="shared" si="3"/>
        <v>1.5</v>
      </c>
      <c r="Y15" s="105"/>
      <c r="Z15" s="110">
        <f t="shared" si="2"/>
        <v>0</v>
      </c>
      <c r="AA15" s="117">
        <v>1</v>
      </c>
      <c r="AB15" s="112">
        <f>Z15/X2</f>
        <v>0</v>
      </c>
      <c r="AC15" s="113">
        <f t="shared" si="1"/>
        <v>0</v>
      </c>
      <c r="AD15" s="114"/>
      <c r="AE15" s="114"/>
      <c r="AF15" s="114"/>
    </row>
    <row r="16" spans="1:32" ht="18.75" customHeight="1">
      <c r="A16" s="351" t="s">
        <v>117</v>
      </c>
      <c r="B16" s="352"/>
      <c r="C16" s="352"/>
      <c r="D16" s="353"/>
      <c r="E16" s="354" t="s">
        <v>293</v>
      </c>
      <c r="F16" s="355"/>
      <c r="G16" s="102"/>
      <c r="H16" s="352" t="s">
        <v>369</v>
      </c>
      <c r="I16" s="394"/>
      <c r="J16" s="394"/>
      <c r="K16" s="394"/>
      <c r="L16" s="394"/>
      <c r="M16" s="395"/>
      <c r="N16" s="396" t="str">
        <f t="shared" si="0"/>
        <v>Juice, Lemon</v>
      </c>
      <c r="O16" s="397"/>
      <c r="P16" s="397"/>
      <c r="Q16" s="397"/>
      <c r="R16" s="115">
        <v>0.0433</v>
      </c>
      <c r="S16" s="104" t="s">
        <v>65</v>
      </c>
      <c r="T16" s="105">
        <f>X2*R16</f>
        <v>4.33</v>
      </c>
      <c r="U16" s="116">
        <f>(X2*R16)/AA16</f>
        <v>4.33</v>
      </c>
      <c r="V16" s="107" t="s">
        <v>65</v>
      </c>
      <c r="W16" s="108">
        <v>0.04</v>
      </c>
      <c r="X16" s="105">
        <f t="shared" si="3"/>
        <v>4.33</v>
      </c>
      <c r="Y16" s="105"/>
      <c r="Z16" s="110">
        <f t="shared" si="2"/>
        <v>0.1732</v>
      </c>
      <c r="AA16" s="117">
        <v>1</v>
      </c>
      <c r="AB16" s="112">
        <f>Z16/X2</f>
        <v>0.001732</v>
      </c>
      <c r="AC16" s="113">
        <f t="shared" si="1"/>
        <v>0.1732</v>
      </c>
      <c r="AD16" s="114"/>
      <c r="AE16" s="114"/>
      <c r="AF16" s="114"/>
    </row>
    <row r="17" spans="1:32" ht="18.75" customHeight="1">
      <c r="A17" s="351" t="s">
        <v>370</v>
      </c>
      <c r="B17" s="352"/>
      <c r="C17" s="352"/>
      <c r="D17" s="353"/>
      <c r="E17" s="354" t="s">
        <v>293</v>
      </c>
      <c r="F17" s="355"/>
      <c r="G17" s="102">
        <v>8</v>
      </c>
      <c r="H17" s="352" t="s">
        <v>371</v>
      </c>
      <c r="I17" s="394"/>
      <c r="J17" s="394"/>
      <c r="K17" s="394"/>
      <c r="L17" s="394"/>
      <c r="M17" s="395"/>
      <c r="N17" s="396" t="str">
        <f t="shared" si="0"/>
        <v>Juice, Orange</v>
      </c>
      <c r="O17" s="397"/>
      <c r="P17" s="397"/>
      <c r="Q17" s="397"/>
      <c r="R17" s="115">
        <v>0.0433</v>
      </c>
      <c r="S17" s="104" t="s">
        <v>65</v>
      </c>
      <c r="T17" s="105">
        <f>X2*R17</f>
        <v>4.33</v>
      </c>
      <c r="U17" s="116">
        <f>(X2*R17)/AA17</f>
        <v>4.33</v>
      </c>
      <c r="V17" s="107" t="s">
        <v>65</v>
      </c>
      <c r="W17" s="108">
        <v>0.02</v>
      </c>
      <c r="X17" s="105">
        <f t="shared" si="3"/>
        <v>4.33</v>
      </c>
      <c r="Y17" s="105"/>
      <c r="Z17" s="110">
        <f t="shared" si="2"/>
        <v>0.0866</v>
      </c>
      <c r="AA17" s="117">
        <v>1</v>
      </c>
      <c r="AB17" s="112">
        <f>Z17/X2</f>
        <v>0.000866</v>
      </c>
      <c r="AC17" s="113">
        <f t="shared" si="1"/>
        <v>0.0866</v>
      </c>
      <c r="AD17" s="114"/>
      <c r="AE17" s="114"/>
      <c r="AF17" s="114"/>
    </row>
    <row r="18" spans="1:32" ht="18.75" customHeight="1">
      <c r="A18" s="351" t="s">
        <v>306</v>
      </c>
      <c r="B18" s="352"/>
      <c r="C18" s="352"/>
      <c r="D18" s="353"/>
      <c r="E18" s="354" t="s">
        <v>372</v>
      </c>
      <c r="F18" s="355"/>
      <c r="G18" s="102">
        <v>9</v>
      </c>
      <c r="H18" s="352" t="s">
        <v>373</v>
      </c>
      <c r="I18" s="394"/>
      <c r="J18" s="394"/>
      <c r="K18" s="394"/>
      <c r="L18" s="394"/>
      <c r="M18" s="395"/>
      <c r="N18" s="396" t="str">
        <f t="shared" si="0"/>
        <v>Extract, Vanilla</v>
      </c>
      <c r="O18" s="397"/>
      <c r="P18" s="397"/>
      <c r="Q18" s="397"/>
      <c r="R18" s="115">
        <v>0.02</v>
      </c>
      <c r="S18" s="104" t="s">
        <v>65</v>
      </c>
      <c r="T18" s="105">
        <f>X2*R18</f>
        <v>2</v>
      </c>
      <c r="U18" s="116">
        <f>(X2*R18)/AA18</f>
        <v>2</v>
      </c>
      <c r="V18" s="107" t="s">
        <v>65</v>
      </c>
      <c r="W18" s="108">
        <v>0.41</v>
      </c>
      <c r="X18" s="105">
        <f t="shared" si="3"/>
        <v>2</v>
      </c>
      <c r="Y18" s="105"/>
      <c r="Z18" s="110">
        <f t="shared" si="2"/>
        <v>0.82</v>
      </c>
      <c r="AA18" s="117">
        <v>1</v>
      </c>
      <c r="AB18" s="112">
        <f>Z18/X2</f>
        <v>0.008199999999999999</v>
      </c>
      <c r="AC18" s="113">
        <f t="shared" si="1"/>
        <v>0.82</v>
      </c>
      <c r="AD18" s="114"/>
      <c r="AE18" s="114"/>
      <c r="AF18" s="114"/>
    </row>
    <row r="19" spans="1:32" ht="18.75" customHeight="1">
      <c r="A19" s="351" t="s">
        <v>374</v>
      </c>
      <c r="B19" s="352"/>
      <c r="C19" s="352"/>
      <c r="D19" s="353"/>
      <c r="E19" s="354" t="s">
        <v>372</v>
      </c>
      <c r="F19" s="355"/>
      <c r="G19" s="102"/>
      <c r="H19" s="352" t="s">
        <v>375</v>
      </c>
      <c r="I19" s="394"/>
      <c r="J19" s="394"/>
      <c r="K19" s="394"/>
      <c r="L19" s="394"/>
      <c r="M19" s="395"/>
      <c r="N19" s="396" t="str">
        <f t="shared" si="0"/>
        <v>Orange, Rind, Grated</v>
      </c>
      <c r="O19" s="397"/>
      <c r="P19" s="397"/>
      <c r="Q19" s="397"/>
      <c r="R19" s="115">
        <v>0.02</v>
      </c>
      <c r="S19" s="104" t="s">
        <v>65</v>
      </c>
      <c r="T19" s="105">
        <f>X2*R19</f>
        <v>2</v>
      </c>
      <c r="U19" s="120">
        <f>(X2*R19)/AA19</f>
        <v>2</v>
      </c>
      <c r="V19" s="107" t="s">
        <v>65</v>
      </c>
      <c r="W19" s="108">
        <v>0.1</v>
      </c>
      <c r="X19" s="105">
        <f t="shared" si="3"/>
        <v>2</v>
      </c>
      <c r="Y19" s="105"/>
      <c r="Z19" s="110">
        <f t="shared" si="2"/>
        <v>0.2</v>
      </c>
      <c r="AA19" s="117">
        <v>1</v>
      </c>
      <c r="AB19" s="112">
        <f>Z19/X2</f>
        <v>0.002</v>
      </c>
      <c r="AC19" s="113">
        <f t="shared" si="1"/>
        <v>0.2</v>
      </c>
      <c r="AD19" s="114"/>
      <c r="AE19" s="114"/>
      <c r="AF19" s="114"/>
    </row>
    <row r="20" spans="1:32" ht="18.75" customHeight="1">
      <c r="A20" s="351" t="s">
        <v>376</v>
      </c>
      <c r="B20" s="352"/>
      <c r="C20" s="352"/>
      <c r="D20" s="353"/>
      <c r="E20" s="354" t="s">
        <v>62</v>
      </c>
      <c r="F20" s="355"/>
      <c r="G20" s="102">
        <v>10</v>
      </c>
      <c r="H20" s="352" t="s">
        <v>377</v>
      </c>
      <c r="I20" s="394"/>
      <c r="J20" s="394"/>
      <c r="K20" s="394"/>
      <c r="L20" s="394"/>
      <c r="M20" s="395"/>
      <c r="N20" s="396" t="str">
        <f t="shared" si="0"/>
        <v>Lemon, Rind, Grated</v>
      </c>
      <c r="O20" s="397"/>
      <c r="P20" s="397"/>
      <c r="Q20" s="397"/>
      <c r="R20" s="115">
        <v>0.01</v>
      </c>
      <c r="S20" s="104" t="s">
        <v>65</v>
      </c>
      <c r="T20" s="105">
        <f>X2*R20</f>
        <v>1</v>
      </c>
      <c r="U20" s="120">
        <f>(X2*R20)/AA20</f>
        <v>1</v>
      </c>
      <c r="V20" s="107" t="s">
        <v>65</v>
      </c>
      <c r="W20" s="108">
        <v>0.05</v>
      </c>
      <c r="X20" s="105">
        <f t="shared" si="3"/>
        <v>1</v>
      </c>
      <c r="Y20" s="105"/>
      <c r="Z20" s="110">
        <f t="shared" si="2"/>
        <v>0.05</v>
      </c>
      <c r="AA20" s="117">
        <v>1</v>
      </c>
      <c r="AB20" s="112">
        <f>Z20/X2</f>
        <v>0.0005</v>
      </c>
      <c r="AC20" s="113">
        <f t="shared" si="1"/>
        <v>0.05</v>
      </c>
      <c r="AD20" s="114"/>
      <c r="AE20" s="114"/>
      <c r="AF20" s="114"/>
    </row>
    <row r="21" spans="1:32" ht="18.75" customHeight="1">
      <c r="A21" s="351"/>
      <c r="B21" s="352"/>
      <c r="C21" s="352"/>
      <c r="D21" s="353"/>
      <c r="E21" s="354"/>
      <c r="F21" s="355"/>
      <c r="G21" s="102"/>
      <c r="H21" s="352"/>
      <c r="I21" s="394"/>
      <c r="J21" s="394"/>
      <c r="K21" s="394"/>
      <c r="L21" s="394"/>
      <c r="M21" s="395"/>
      <c r="N21" s="396">
        <f t="shared" si="0"/>
        <v>0</v>
      </c>
      <c r="O21" s="397"/>
      <c r="P21" s="397"/>
      <c r="Q21" s="397"/>
      <c r="R21" s="115"/>
      <c r="S21" s="104"/>
      <c r="T21" s="105"/>
      <c r="U21" s="120"/>
      <c r="V21" s="107"/>
      <c r="W21" s="108"/>
      <c r="X21" s="105"/>
      <c r="Y21" s="105"/>
      <c r="Z21" s="110"/>
      <c r="AA21" s="117"/>
      <c r="AB21" s="112"/>
      <c r="AC21" s="118"/>
      <c r="AD21" s="114"/>
      <c r="AE21" s="114"/>
      <c r="AF21" s="114"/>
    </row>
    <row r="22" spans="1:32" ht="18.75" customHeight="1">
      <c r="A22" s="351"/>
      <c r="B22" s="352"/>
      <c r="C22" s="352"/>
      <c r="D22" s="353"/>
      <c r="E22" s="354"/>
      <c r="F22" s="355"/>
      <c r="G22" s="102"/>
      <c r="H22" s="352"/>
      <c r="I22" s="394"/>
      <c r="J22" s="394"/>
      <c r="K22" s="394"/>
      <c r="L22" s="394"/>
      <c r="M22" s="395"/>
      <c r="N22" s="396">
        <f>A22</f>
        <v>0</v>
      </c>
      <c r="O22" s="397"/>
      <c r="P22" s="397"/>
      <c r="Q22" s="397"/>
      <c r="R22" s="115"/>
      <c r="S22" s="104"/>
      <c r="T22" s="105"/>
      <c r="U22" s="116"/>
      <c r="V22" s="107"/>
      <c r="W22" s="108"/>
      <c r="X22" s="105"/>
      <c r="Y22" s="105"/>
      <c r="Z22" s="110"/>
      <c r="AA22" s="117"/>
      <c r="AB22" s="112"/>
      <c r="AC22" s="118"/>
      <c r="AD22" s="114"/>
      <c r="AE22" s="114"/>
      <c r="AF22" s="114"/>
    </row>
    <row r="23" spans="1:32" ht="18.75" customHeight="1" thickBot="1">
      <c r="A23" s="413"/>
      <c r="B23" s="400"/>
      <c r="C23" s="400"/>
      <c r="D23" s="414"/>
      <c r="E23" s="354"/>
      <c r="F23" s="355"/>
      <c r="G23" s="122"/>
      <c r="H23" s="400"/>
      <c r="I23" s="401"/>
      <c r="J23" s="401"/>
      <c r="K23" s="401"/>
      <c r="L23" s="401"/>
      <c r="M23" s="402"/>
      <c r="N23" s="396">
        <f>A23</f>
        <v>0</v>
      </c>
      <c r="O23" s="397"/>
      <c r="P23" s="397"/>
      <c r="Q23" s="397"/>
      <c r="R23" s="115"/>
      <c r="S23" s="104"/>
      <c r="T23" s="105"/>
      <c r="U23" s="120"/>
      <c r="V23" s="107"/>
      <c r="W23" s="108"/>
      <c r="X23" s="105"/>
      <c r="Y23" s="105"/>
      <c r="Z23" s="110"/>
      <c r="AA23" s="117"/>
      <c r="AB23" s="112"/>
      <c r="AC23" s="118"/>
      <c r="AD23" s="114"/>
      <c r="AE23" s="114"/>
      <c r="AF23" s="114"/>
    </row>
    <row r="24" spans="1:32" ht="25.5" customHeight="1" thickBot="1">
      <c r="A24" s="123"/>
      <c r="B24" s="197"/>
      <c r="C24" s="197"/>
      <c r="D24" s="197"/>
      <c r="E24" s="197"/>
      <c r="F24" s="197"/>
      <c r="G24" s="197"/>
      <c r="H24" s="197"/>
      <c r="I24" s="197"/>
      <c r="J24" s="197"/>
      <c r="K24" s="198"/>
      <c r="L24" s="213"/>
      <c r="M24" s="213"/>
      <c r="N24" s="415" t="s">
        <v>47</v>
      </c>
      <c r="O24" s="416"/>
      <c r="P24" s="416"/>
      <c r="Q24" s="417"/>
      <c r="R24" s="418" t="s">
        <v>7</v>
      </c>
      <c r="S24" s="417"/>
      <c r="T24" s="417"/>
      <c r="U24" s="417"/>
      <c r="V24" s="417"/>
      <c r="W24" s="417"/>
      <c r="X24" s="417"/>
      <c r="Y24" s="417"/>
      <c r="Z24" s="417"/>
      <c r="AA24" s="417"/>
      <c r="AB24" s="417"/>
      <c r="AC24" s="124">
        <f>ROUNDUP(SUM(AC6:AC23),5)</f>
        <v>38.2748</v>
      </c>
      <c r="AD24" s="114"/>
      <c r="AE24" s="114"/>
      <c r="AF24" s="114"/>
    </row>
    <row r="25" spans="1:32" ht="20.25" customHeight="1">
      <c r="A25" s="403" t="s">
        <v>45</v>
      </c>
      <c r="B25" s="404"/>
      <c r="C25" s="404"/>
      <c r="D25" s="404"/>
      <c r="E25" s="404"/>
      <c r="F25" s="404"/>
      <c r="G25" s="404"/>
      <c r="H25" s="404"/>
      <c r="I25" s="404"/>
      <c r="J25" s="404"/>
      <c r="K25" s="405"/>
      <c r="L25" s="220"/>
      <c r="M25" s="220"/>
      <c r="N25" s="411"/>
      <c r="O25" s="412"/>
      <c r="P25" s="412"/>
      <c r="Q25" s="412"/>
      <c r="R25" s="125"/>
      <c r="S25" s="125"/>
      <c r="T25" s="125"/>
      <c r="U25" s="125"/>
      <c r="V25" s="125"/>
      <c r="W25" s="95" t="s">
        <v>9</v>
      </c>
      <c r="X25" s="95"/>
      <c r="Y25" s="95"/>
      <c r="Z25" s="95"/>
      <c r="AA25" s="95"/>
      <c r="AB25" s="95"/>
      <c r="AC25" s="126">
        <f>ROUND(AC24*10/100,5)</f>
        <v>3.82748</v>
      </c>
      <c r="AD25" s="114"/>
      <c r="AE25" s="114"/>
      <c r="AF25" s="114"/>
    </row>
    <row r="26" spans="1:32" ht="22.5" customHeight="1" thickBot="1">
      <c r="A26" s="329" t="s">
        <v>42</v>
      </c>
      <c r="B26" s="398"/>
      <c r="C26" s="398"/>
      <c r="D26" s="398"/>
      <c r="E26" s="398"/>
      <c r="F26" s="199"/>
      <c r="G26" s="331" t="s">
        <v>46</v>
      </c>
      <c r="H26" s="331"/>
      <c r="I26" s="331" t="s">
        <v>250</v>
      </c>
      <c r="J26" s="398"/>
      <c r="K26" s="399"/>
      <c r="L26" s="199"/>
      <c r="M26" s="199"/>
      <c r="N26" s="127"/>
      <c r="O26" s="200"/>
      <c r="P26" s="410"/>
      <c r="Q26" s="410"/>
      <c r="R26" s="128"/>
      <c r="S26" s="128"/>
      <c r="T26" s="128"/>
      <c r="U26" s="128"/>
      <c r="V26" s="128"/>
      <c r="W26" s="87" t="s">
        <v>6</v>
      </c>
      <c r="X26" s="87"/>
      <c r="Y26" s="87"/>
      <c r="Z26" s="87"/>
      <c r="AA26" s="87"/>
      <c r="AB26" s="87"/>
      <c r="AC26" s="129">
        <f>AC24+AC25</f>
        <v>42.10228</v>
      </c>
      <c r="AD26" s="114"/>
      <c r="AE26" s="114"/>
      <c r="AF26" s="114"/>
    </row>
    <row r="27" spans="18:32" ht="7.5" customHeight="1" thickBot="1">
      <c r="R27" s="319"/>
      <c r="S27" s="319"/>
      <c r="T27" s="205"/>
      <c r="U27" s="205"/>
      <c r="V27" s="205"/>
      <c r="W27" s="205"/>
      <c r="X27" s="205"/>
      <c r="Y27" s="205"/>
      <c r="Z27" s="205"/>
      <c r="AA27" s="212"/>
      <c r="AB27" s="212"/>
      <c r="AC27" s="212"/>
      <c r="AD27" s="81"/>
      <c r="AE27" s="81"/>
      <c r="AF27" s="81"/>
    </row>
    <row r="28" spans="1:32" ht="20.25" customHeight="1">
      <c r="A28" s="196" t="s">
        <v>35</v>
      </c>
      <c r="B28" s="313" t="s">
        <v>36</v>
      </c>
      <c r="C28" s="313"/>
      <c r="D28" s="65" t="s">
        <v>37</v>
      </c>
      <c r="E28" s="65" t="s">
        <v>38</v>
      </c>
      <c r="F28" s="65" t="s">
        <v>39</v>
      </c>
      <c r="G28" s="313" t="s">
        <v>40</v>
      </c>
      <c r="H28" s="313"/>
      <c r="I28" s="313" t="s">
        <v>41</v>
      </c>
      <c r="J28" s="313"/>
      <c r="K28" s="313" t="s">
        <v>52</v>
      </c>
      <c r="L28" s="313"/>
      <c r="M28" s="196" t="s">
        <v>209</v>
      </c>
      <c r="N28" s="462" t="s">
        <v>5</v>
      </c>
      <c r="O28" s="322"/>
      <c r="P28" s="322"/>
      <c r="Q28" s="213"/>
      <c r="R28" s="322"/>
      <c r="S28" s="323"/>
      <c r="T28" s="206"/>
      <c r="U28" s="206"/>
      <c r="V28" s="206"/>
      <c r="W28" s="311" t="s">
        <v>204</v>
      </c>
      <c r="X28" s="312"/>
      <c r="Y28" s="312"/>
      <c r="Z28" s="312"/>
      <c r="AA28" s="312"/>
      <c r="AB28" s="207"/>
      <c r="AC28" s="233">
        <f>AC26/X2</f>
        <v>0.42102280000000003</v>
      </c>
      <c r="AD28" s="130"/>
      <c r="AE28" s="130"/>
      <c r="AF28" s="130"/>
    </row>
    <row r="29" spans="1:32" ht="37.5" customHeight="1">
      <c r="A29" s="196" t="s">
        <v>378</v>
      </c>
      <c r="B29" s="313" t="s">
        <v>379</v>
      </c>
      <c r="C29" s="313"/>
      <c r="D29" s="65" t="s">
        <v>319</v>
      </c>
      <c r="E29" s="65" t="s">
        <v>380</v>
      </c>
      <c r="F29" s="65" t="s">
        <v>381</v>
      </c>
      <c r="G29" s="313" t="s">
        <v>382</v>
      </c>
      <c r="H29" s="313"/>
      <c r="I29" s="313" t="s">
        <v>383</v>
      </c>
      <c r="J29" s="313"/>
      <c r="K29" s="313" t="s">
        <v>59</v>
      </c>
      <c r="L29" s="313"/>
      <c r="M29" s="183">
        <f ca="1">NOW()</f>
        <v>41122.35318252315</v>
      </c>
      <c r="N29" s="102" t="s">
        <v>19</v>
      </c>
      <c r="O29" s="88" t="s">
        <v>20</v>
      </c>
      <c r="P29" s="88" t="s">
        <v>21</v>
      </c>
      <c r="Q29" s="88" t="s">
        <v>22</v>
      </c>
      <c r="R29" s="406" t="s">
        <v>8</v>
      </c>
      <c r="S29" s="407"/>
      <c r="T29" s="203"/>
      <c r="U29" s="203"/>
      <c r="V29" s="203"/>
      <c r="W29" s="184"/>
      <c r="X29" s="204" t="s">
        <v>205</v>
      </c>
      <c r="Y29" s="204"/>
      <c r="Z29" s="204"/>
      <c r="AA29" s="204" t="s">
        <v>23</v>
      </c>
      <c r="AB29" s="408" t="s">
        <v>24</v>
      </c>
      <c r="AC29" s="409"/>
      <c r="AD29" s="130"/>
      <c r="AE29" s="130"/>
      <c r="AF29" s="130"/>
    </row>
    <row r="30" spans="14:29" ht="19.5" customHeight="1" thickBot="1">
      <c r="N30" s="136">
        <f>X2</f>
        <v>100</v>
      </c>
      <c r="O30" s="137"/>
      <c r="P30" s="138">
        <f>AC26</f>
        <v>42.10228</v>
      </c>
      <c r="Q30" s="139">
        <v>0</v>
      </c>
      <c r="R30" s="307">
        <f>P30+Q30</f>
        <v>42.10228</v>
      </c>
      <c r="S30" s="308"/>
      <c r="T30" s="140"/>
      <c r="U30" s="141"/>
      <c r="V30" s="141"/>
      <c r="W30" s="127"/>
      <c r="X30" s="142">
        <f>AC28/AA30</f>
        <v>1.4034093333333335</v>
      </c>
      <c r="Y30" s="142"/>
      <c r="Z30" s="142"/>
      <c r="AA30" s="143">
        <v>0.3</v>
      </c>
      <c r="AB30" s="309">
        <f ca="1">NOW()</f>
        <v>41122.35318252315</v>
      </c>
      <c r="AC30" s="310"/>
    </row>
  </sheetData>
  <sheetProtection/>
  <mergeCells count="109">
    <mergeCell ref="B3:G4"/>
    <mergeCell ref="P3:V4"/>
    <mergeCell ref="A5:D5"/>
    <mergeCell ref="E5:F5"/>
    <mergeCell ref="G5:M5"/>
    <mergeCell ref="N5:Q5"/>
    <mergeCell ref="A1:K1"/>
    <mergeCell ref="N1:AC1"/>
    <mergeCell ref="A2:B2"/>
    <mergeCell ref="C2:G2"/>
    <mergeCell ref="N2:O2"/>
    <mergeCell ref="P2:T2"/>
    <mergeCell ref="X5:Y5"/>
    <mergeCell ref="A6:D6"/>
    <mergeCell ref="E6:F6"/>
    <mergeCell ref="H6:M6"/>
    <mergeCell ref="N6:Q6"/>
    <mergeCell ref="A7:D7"/>
    <mergeCell ref="E7:F7"/>
    <mergeCell ref="H7:M7"/>
    <mergeCell ref="N7:Q7"/>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22:D22"/>
    <mergeCell ref="E22:F22"/>
    <mergeCell ref="H22:M22"/>
    <mergeCell ref="N22:Q22"/>
    <mergeCell ref="A23:D23"/>
    <mergeCell ref="E23:F23"/>
    <mergeCell ref="H23:M23"/>
    <mergeCell ref="N23:Q23"/>
    <mergeCell ref="A20:D20"/>
    <mergeCell ref="E20:F20"/>
    <mergeCell ref="H20:M20"/>
    <mergeCell ref="N20:Q20"/>
    <mergeCell ref="A21:D21"/>
    <mergeCell ref="E21:F21"/>
    <mergeCell ref="H21:M21"/>
    <mergeCell ref="N21:Q21"/>
    <mergeCell ref="R27:S27"/>
    <mergeCell ref="B28:C28"/>
    <mergeCell ref="G28:H28"/>
    <mergeCell ref="I28:J28"/>
    <mergeCell ref="K28:L28"/>
    <mergeCell ref="N28:P28"/>
    <mergeCell ref="R28:S28"/>
    <mergeCell ref="N24:Q24"/>
    <mergeCell ref="R24:AB24"/>
    <mergeCell ref="A25:K25"/>
    <mergeCell ref="N25:Q25"/>
    <mergeCell ref="A26:E26"/>
    <mergeCell ref="G26:H26"/>
    <mergeCell ref="I26:K26"/>
    <mergeCell ref="P26:Q26"/>
    <mergeCell ref="AB29:AC29"/>
    <mergeCell ref="R30:S30"/>
    <mergeCell ref="AB30:AC30"/>
    <mergeCell ref="W28:AA28"/>
    <mergeCell ref="B29:C29"/>
    <mergeCell ref="G29:H29"/>
    <mergeCell ref="I29:J29"/>
    <mergeCell ref="K29:L29"/>
    <mergeCell ref="R29:S29"/>
  </mergeCells>
  <hyperlinks>
    <hyperlink ref="M1" location="'Cheese Cake'!A1" display="BACK TO MENU LIST"/>
  </hyperlinks>
  <printOptions/>
  <pageMargins left="0.7" right="0.45" top="0.75" bottom="0.5" header="0.3" footer="0.3"/>
  <pageSetup horizontalDpi="600" verticalDpi="600" orientation="landscape" scale="78" r:id="rId1"/>
  <colBreaks count="1" manualBreakCount="1">
    <brk id="13" max="65535" man="1"/>
  </colBreaks>
</worksheet>
</file>

<file path=xl/worksheets/sheet16.xml><?xml version="1.0" encoding="utf-8"?>
<worksheet xmlns="http://schemas.openxmlformats.org/spreadsheetml/2006/main" xmlns:r="http://schemas.openxmlformats.org/officeDocument/2006/relationships">
  <dimension ref="A1:AH30"/>
  <sheetViews>
    <sheetView zoomScalePageLayoutView="0" workbookViewId="0" topLeftCell="A1">
      <selection activeCell="M1" sqref="M1"/>
    </sheetView>
  </sheetViews>
  <sheetFormatPr defaultColWidth="9.140625" defaultRowHeight="12.75"/>
  <cols>
    <col min="1" max="1" width="9.8515625" style="194" customWidth="1"/>
    <col min="2" max="3" width="9.140625" style="194" customWidth="1"/>
    <col min="4" max="4" width="9.8515625" style="194" customWidth="1"/>
    <col min="5" max="5" width="9.140625" style="194" customWidth="1"/>
    <col min="6" max="6" width="14.421875" style="194" customWidth="1"/>
    <col min="7" max="7" width="4.8515625" style="194" customWidth="1"/>
    <col min="8" max="8" width="8.57421875" style="194" customWidth="1"/>
    <col min="9" max="9" width="9.8515625" style="194" customWidth="1"/>
    <col min="10" max="10" width="8.57421875" style="194" customWidth="1"/>
    <col min="11" max="12" width="13.7109375" style="194" customWidth="1"/>
    <col min="13" max="13" width="38.8515625" style="194" customWidth="1"/>
    <col min="14" max="16" width="9.140625" style="194" customWidth="1"/>
    <col min="17" max="17" width="6.140625" style="194" customWidth="1"/>
    <col min="18" max="18" width="8.57421875" style="194" customWidth="1"/>
    <col min="19" max="19" width="7.7109375" style="194" customWidth="1"/>
    <col min="20" max="20" width="10.421875" style="194" customWidth="1"/>
    <col min="21" max="22" width="8.8515625" style="194" customWidth="1"/>
    <col min="23" max="23" width="9.8515625" style="194" customWidth="1"/>
    <col min="24" max="24" width="12.28125" style="194" customWidth="1"/>
    <col min="25" max="25" width="4.140625" style="194" customWidth="1"/>
    <col min="26" max="26" width="10.28125" style="194" customWidth="1"/>
    <col min="27" max="27" width="8.140625" style="194" customWidth="1"/>
    <col min="28" max="28" width="8.57421875" style="194" customWidth="1"/>
    <col min="29" max="29" width="11.57421875" style="194" customWidth="1"/>
    <col min="30" max="32" width="9.00390625" style="194" customWidth="1"/>
    <col min="33" max="16384" width="9.140625" style="194" customWidth="1"/>
  </cols>
  <sheetData>
    <row r="1" spans="1:34" ht="21">
      <c r="A1" s="453" t="s">
        <v>43</v>
      </c>
      <c r="B1" s="453"/>
      <c r="C1" s="453"/>
      <c r="D1" s="453"/>
      <c r="E1" s="453"/>
      <c r="F1" s="453"/>
      <c r="G1" s="453"/>
      <c r="H1" s="453"/>
      <c r="I1" s="453"/>
      <c r="J1" s="453"/>
      <c r="K1" s="453"/>
      <c r="L1" s="79"/>
      <c r="M1" s="243" t="s">
        <v>584</v>
      </c>
      <c r="N1" s="386" t="s">
        <v>56</v>
      </c>
      <c r="O1" s="387"/>
      <c r="P1" s="387"/>
      <c r="Q1" s="387"/>
      <c r="R1" s="387"/>
      <c r="S1" s="387"/>
      <c r="T1" s="387"/>
      <c r="U1" s="387"/>
      <c r="V1" s="387"/>
      <c r="W1" s="387"/>
      <c r="X1" s="387"/>
      <c r="Y1" s="387"/>
      <c r="Z1" s="387"/>
      <c r="AA1" s="387"/>
      <c r="AB1" s="387"/>
      <c r="AC1" s="387"/>
      <c r="AD1" s="205"/>
      <c r="AE1" s="205"/>
      <c r="AF1" s="205"/>
      <c r="AG1" s="81"/>
      <c r="AH1" s="81"/>
    </row>
    <row r="2" spans="1:34" ht="47.25" customHeight="1" thickBot="1">
      <c r="A2" s="369" t="s">
        <v>44</v>
      </c>
      <c r="B2" s="369"/>
      <c r="C2" s="388" t="s">
        <v>384</v>
      </c>
      <c r="D2" s="388"/>
      <c r="E2" s="388"/>
      <c r="F2" s="388"/>
      <c r="G2" s="388"/>
      <c r="H2" s="212" t="s">
        <v>55</v>
      </c>
      <c r="I2" s="82">
        <v>100</v>
      </c>
      <c r="J2" s="212" t="s">
        <v>48</v>
      </c>
      <c r="K2" s="83">
        <v>1</v>
      </c>
      <c r="L2" s="84" t="s">
        <v>67</v>
      </c>
      <c r="M2" s="85"/>
      <c r="N2" s="389" t="s">
        <v>17</v>
      </c>
      <c r="O2" s="389"/>
      <c r="P2" s="390" t="str">
        <f>C2</f>
        <v>Cherry  Pie (Prepared Filling)</v>
      </c>
      <c r="Q2" s="390"/>
      <c r="R2" s="390"/>
      <c r="S2" s="390"/>
      <c r="T2" s="391"/>
      <c r="U2" s="86"/>
      <c r="V2" s="86"/>
      <c r="W2" s="212" t="s">
        <v>55</v>
      </c>
      <c r="X2" s="87">
        <f>I2</f>
        <v>100</v>
      </c>
      <c r="Y2" s="95"/>
      <c r="Z2" s="88" t="s">
        <v>53</v>
      </c>
      <c r="AA2" s="89">
        <f>K2</f>
        <v>1</v>
      </c>
      <c r="AB2" s="90" t="s">
        <v>67</v>
      </c>
      <c r="AC2" s="91"/>
      <c r="AD2" s="92"/>
      <c r="AE2" s="92"/>
      <c r="AF2" s="92"/>
      <c r="AG2" s="91"/>
      <c r="AH2" s="91"/>
    </row>
    <row r="3" spans="1:34" ht="19.5" customHeight="1">
      <c r="A3" s="209"/>
      <c r="B3" s="369"/>
      <c r="C3" s="419"/>
      <c r="D3" s="419"/>
      <c r="E3" s="419"/>
      <c r="F3" s="419"/>
      <c r="G3" s="419"/>
      <c r="H3" s="211"/>
      <c r="I3" s="205"/>
      <c r="J3" s="212"/>
      <c r="K3" s="89"/>
      <c r="L3" s="93"/>
      <c r="M3" s="94"/>
      <c r="N3" s="212"/>
      <c r="O3" s="212"/>
      <c r="P3" s="430">
        <f>C3</f>
        <v>0</v>
      </c>
      <c r="Q3" s="419"/>
      <c r="R3" s="419"/>
      <c r="S3" s="419"/>
      <c r="T3" s="419"/>
      <c r="U3" s="419"/>
      <c r="V3" s="419"/>
      <c r="W3" s="212"/>
      <c r="X3" s="95">
        <f>I3</f>
        <v>0</v>
      </c>
      <c r="Y3" s="95"/>
      <c r="Z3" s="88"/>
      <c r="AA3" s="89"/>
      <c r="AB3" s="90"/>
      <c r="AC3" s="91"/>
      <c r="AD3" s="92"/>
      <c r="AE3" s="92"/>
      <c r="AF3" s="92"/>
      <c r="AG3" s="91"/>
      <c r="AH3" s="91"/>
    </row>
    <row r="4" spans="2:34" ht="15" customHeight="1" thickBot="1">
      <c r="B4" s="410"/>
      <c r="C4" s="410"/>
      <c r="D4" s="410"/>
      <c r="E4" s="410"/>
      <c r="F4" s="410"/>
      <c r="G4" s="410"/>
      <c r="H4" s="96"/>
      <c r="I4" s="96"/>
      <c r="N4" s="97"/>
      <c r="O4" s="97"/>
      <c r="P4" s="410"/>
      <c r="Q4" s="410"/>
      <c r="R4" s="410"/>
      <c r="S4" s="410"/>
      <c r="T4" s="410"/>
      <c r="U4" s="410"/>
      <c r="V4" s="410"/>
      <c r="W4" s="205"/>
      <c r="X4" s="91"/>
      <c r="Y4" s="91"/>
      <c r="Z4" s="91"/>
      <c r="AA4" s="91"/>
      <c r="AB4" s="91"/>
      <c r="AC4" s="91"/>
      <c r="AD4" s="98"/>
      <c r="AE4" s="98"/>
      <c r="AF4" s="98"/>
      <c r="AG4" s="91"/>
      <c r="AH4" s="91"/>
    </row>
    <row r="5" spans="1:32" ht="45.75" customHeight="1" thickBot="1">
      <c r="A5" s="380" t="s">
        <v>1</v>
      </c>
      <c r="B5" s="431"/>
      <c r="C5" s="431"/>
      <c r="D5" s="432"/>
      <c r="E5" s="422" t="s">
        <v>54</v>
      </c>
      <c r="F5" s="424"/>
      <c r="G5" s="422" t="s">
        <v>32</v>
      </c>
      <c r="H5" s="423"/>
      <c r="I5" s="423"/>
      <c r="J5" s="423"/>
      <c r="K5" s="423"/>
      <c r="L5" s="423"/>
      <c r="M5" s="424"/>
      <c r="N5" s="420" t="s">
        <v>1</v>
      </c>
      <c r="O5" s="421"/>
      <c r="P5" s="421"/>
      <c r="Q5" s="421"/>
      <c r="R5" s="99" t="s">
        <v>31</v>
      </c>
      <c r="S5" s="210" t="s">
        <v>2</v>
      </c>
      <c r="T5" s="100" t="s">
        <v>51</v>
      </c>
      <c r="U5" s="99" t="s">
        <v>30</v>
      </c>
      <c r="V5" s="99" t="s">
        <v>49</v>
      </c>
      <c r="W5" s="99" t="s">
        <v>58</v>
      </c>
      <c r="X5" s="392" t="s">
        <v>164</v>
      </c>
      <c r="Y5" s="392"/>
      <c r="Z5" s="99" t="s">
        <v>50</v>
      </c>
      <c r="AA5" s="100" t="s">
        <v>13</v>
      </c>
      <c r="AB5" s="100" t="s">
        <v>207</v>
      </c>
      <c r="AC5" s="101" t="s">
        <v>208</v>
      </c>
      <c r="AD5" s="205"/>
      <c r="AE5" s="205"/>
      <c r="AF5" s="205"/>
    </row>
    <row r="6" spans="1:32" ht="18.75" customHeight="1">
      <c r="A6" s="434" t="s">
        <v>213</v>
      </c>
      <c r="B6" s="435"/>
      <c r="C6" s="435"/>
      <c r="D6" s="436"/>
      <c r="E6" s="365" t="s">
        <v>71</v>
      </c>
      <c r="F6" s="366"/>
      <c r="G6" s="102">
        <v>1</v>
      </c>
      <c r="H6" s="363" t="s">
        <v>136</v>
      </c>
      <c r="I6" s="428"/>
      <c r="J6" s="428"/>
      <c r="K6" s="428"/>
      <c r="L6" s="428"/>
      <c r="M6" s="429"/>
      <c r="N6" s="396" t="str">
        <f aca="true" t="shared" si="0" ref="N6:N21">A6</f>
        <v>Pie Crust -- SEE RECIPE</v>
      </c>
      <c r="O6" s="397"/>
      <c r="P6" s="397"/>
      <c r="Q6" s="397"/>
      <c r="R6" s="103">
        <v>0.26</v>
      </c>
      <c r="S6" s="104" t="s">
        <v>57</v>
      </c>
      <c r="T6" s="105">
        <f>R6*X2</f>
        <v>26</v>
      </c>
      <c r="U6" s="106">
        <f>(X2*R6)/AA6</f>
        <v>26</v>
      </c>
      <c r="V6" s="107" t="s">
        <v>57</v>
      </c>
      <c r="W6" s="108">
        <v>0.37</v>
      </c>
      <c r="X6" s="109">
        <f>U6/1</f>
        <v>26</v>
      </c>
      <c r="Y6" s="109"/>
      <c r="Z6" s="110">
        <f>W6*X6</f>
        <v>9.62</v>
      </c>
      <c r="AA6" s="111">
        <v>1</v>
      </c>
      <c r="AB6" s="112">
        <f>Z6/X2</f>
        <v>0.0962</v>
      </c>
      <c r="AC6" s="113">
        <f>Z6</f>
        <v>9.62</v>
      </c>
      <c r="AD6" s="114"/>
      <c r="AE6" s="114"/>
      <c r="AF6" s="114"/>
    </row>
    <row r="7" spans="1:32" ht="18.75" customHeight="1">
      <c r="A7" s="351" t="s">
        <v>385</v>
      </c>
      <c r="B7" s="352"/>
      <c r="C7" s="352"/>
      <c r="D7" s="353"/>
      <c r="E7" s="356" t="s">
        <v>386</v>
      </c>
      <c r="F7" s="355"/>
      <c r="G7" s="102"/>
      <c r="H7" s="352" t="s">
        <v>137</v>
      </c>
      <c r="I7" s="394"/>
      <c r="J7" s="394"/>
      <c r="K7" s="394"/>
      <c r="L7" s="394"/>
      <c r="M7" s="395"/>
      <c r="N7" s="396" t="str">
        <f t="shared" si="0"/>
        <v>Pie Filling, Cherry, Prepared</v>
      </c>
      <c r="O7" s="397"/>
      <c r="P7" s="397"/>
      <c r="Q7" s="397"/>
      <c r="R7" s="115">
        <v>0.1138</v>
      </c>
      <c r="S7" s="104" t="s">
        <v>88</v>
      </c>
      <c r="T7" s="109">
        <f>X2*R7</f>
        <v>11.379999999999999</v>
      </c>
      <c r="U7" s="116">
        <f>(X2*R7)/AA7</f>
        <v>11.379999999999999</v>
      </c>
      <c r="V7" s="107" t="s">
        <v>88</v>
      </c>
      <c r="W7" s="108">
        <v>3.19</v>
      </c>
      <c r="X7" s="109">
        <f>U7/1</f>
        <v>11.379999999999999</v>
      </c>
      <c r="Y7" s="109"/>
      <c r="Z7" s="110">
        <f>W7*X7</f>
        <v>36.3022</v>
      </c>
      <c r="AA7" s="117">
        <v>1</v>
      </c>
      <c r="AB7" s="112">
        <f>Z7/X2</f>
        <v>0.363022</v>
      </c>
      <c r="AC7" s="113">
        <f>Z7</f>
        <v>36.3022</v>
      </c>
      <c r="AD7" s="114"/>
      <c r="AE7" s="114"/>
      <c r="AF7" s="114"/>
    </row>
    <row r="8" spans="1:32" ht="18.75" customHeight="1">
      <c r="A8" s="351"/>
      <c r="B8" s="352"/>
      <c r="C8" s="352"/>
      <c r="D8" s="353"/>
      <c r="E8" s="354"/>
      <c r="F8" s="355"/>
      <c r="G8" s="102"/>
      <c r="H8" s="352" t="s">
        <v>73</v>
      </c>
      <c r="I8" s="394"/>
      <c r="J8" s="394"/>
      <c r="K8" s="394"/>
      <c r="L8" s="394"/>
      <c r="M8" s="395"/>
      <c r="N8" s="396">
        <f>A8</f>
        <v>0</v>
      </c>
      <c r="O8" s="397"/>
      <c r="P8" s="397"/>
      <c r="Q8" s="397"/>
      <c r="R8" s="115"/>
      <c r="S8" s="104"/>
      <c r="T8" s="105">
        <f>X2*R8</f>
        <v>0</v>
      </c>
      <c r="U8" s="116">
        <f>(X2*R8)/AA8</f>
        <v>0</v>
      </c>
      <c r="V8" s="107"/>
      <c r="W8" s="108">
        <v>0</v>
      </c>
      <c r="X8" s="109">
        <f>U8/1</f>
        <v>0</v>
      </c>
      <c r="Y8" s="109"/>
      <c r="Z8" s="110">
        <f>W8*X8</f>
        <v>0</v>
      </c>
      <c r="AA8" s="117">
        <v>1</v>
      </c>
      <c r="AB8" s="112">
        <f>Z8/X2</f>
        <v>0</v>
      </c>
      <c r="AC8" s="118">
        <f>ROUND(U8*AB8,5)</f>
        <v>0</v>
      </c>
      <c r="AD8" s="114"/>
      <c r="AE8" s="114"/>
      <c r="AF8" s="114"/>
    </row>
    <row r="9" spans="1:32" ht="18.75" customHeight="1">
      <c r="A9" s="351"/>
      <c r="B9" s="352"/>
      <c r="C9" s="352"/>
      <c r="D9" s="353"/>
      <c r="E9" s="356"/>
      <c r="F9" s="355"/>
      <c r="G9" s="102"/>
      <c r="H9" s="352" t="s">
        <v>134</v>
      </c>
      <c r="I9" s="394"/>
      <c r="J9" s="394"/>
      <c r="K9" s="394"/>
      <c r="L9" s="394"/>
      <c r="M9" s="395"/>
      <c r="N9" s="396">
        <f t="shared" si="0"/>
        <v>0</v>
      </c>
      <c r="O9" s="397"/>
      <c r="P9" s="397"/>
      <c r="Q9" s="397"/>
      <c r="R9" s="115"/>
      <c r="S9" s="104"/>
      <c r="T9" s="105"/>
      <c r="U9" s="116"/>
      <c r="V9" s="107"/>
      <c r="W9" s="108"/>
      <c r="X9" s="109"/>
      <c r="Y9" s="109"/>
      <c r="Z9" s="110"/>
      <c r="AA9" s="117"/>
      <c r="AB9" s="112"/>
      <c r="AC9" s="118"/>
      <c r="AD9" s="114"/>
      <c r="AE9" s="114"/>
      <c r="AF9" s="114"/>
    </row>
    <row r="10" spans="1:32" ht="18.75" customHeight="1">
      <c r="A10" s="351"/>
      <c r="B10" s="352"/>
      <c r="C10" s="352"/>
      <c r="D10" s="353"/>
      <c r="E10" s="356"/>
      <c r="F10" s="355"/>
      <c r="G10" s="102"/>
      <c r="H10" s="352" t="s">
        <v>138</v>
      </c>
      <c r="I10" s="394"/>
      <c r="J10" s="394"/>
      <c r="K10" s="394"/>
      <c r="L10" s="394"/>
      <c r="M10" s="395"/>
      <c r="N10" s="396">
        <f t="shared" si="0"/>
        <v>0</v>
      </c>
      <c r="O10" s="397"/>
      <c r="P10" s="397"/>
      <c r="Q10" s="397"/>
      <c r="R10" s="119"/>
      <c r="S10" s="104"/>
      <c r="T10" s="105"/>
      <c r="U10" s="116"/>
      <c r="V10" s="107"/>
      <c r="W10" s="108"/>
      <c r="X10" s="109"/>
      <c r="Y10" s="109"/>
      <c r="Z10" s="110"/>
      <c r="AA10" s="117"/>
      <c r="AB10" s="112"/>
      <c r="AC10" s="118"/>
      <c r="AD10" s="114"/>
      <c r="AE10" s="114"/>
      <c r="AF10" s="114"/>
    </row>
    <row r="11" spans="1:32" ht="18.75" customHeight="1">
      <c r="A11" s="351"/>
      <c r="B11" s="352"/>
      <c r="C11" s="352"/>
      <c r="D11" s="353"/>
      <c r="E11" s="356"/>
      <c r="F11" s="355"/>
      <c r="G11" s="102"/>
      <c r="H11" s="352" t="s">
        <v>74</v>
      </c>
      <c r="I11" s="394"/>
      <c r="J11" s="394"/>
      <c r="K11" s="394"/>
      <c r="L11" s="394"/>
      <c r="M11" s="395"/>
      <c r="N11" s="393">
        <f t="shared" si="0"/>
        <v>0</v>
      </c>
      <c r="O11" s="359"/>
      <c r="P11" s="359"/>
      <c r="Q11" s="359"/>
      <c r="R11" s="115"/>
      <c r="S11" s="104"/>
      <c r="T11" s="105"/>
      <c r="U11" s="116"/>
      <c r="V11" s="107"/>
      <c r="W11" s="108"/>
      <c r="X11" s="109"/>
      <c r="Y11" s="109"/>
      <c r="Z11" s="110"/>
      <c r="AA11" s="117"/>
      <c r="AB11" s="112"/>
      <c r="AC11" s="113"/>
      <c r="AD11" s="114"/>
      <c r="AE11" s="114"/>
      <c r="AF11" s="114"/>
    </row>
    <row r="12" spans="1:32" ht="18.75" customHeight="1">
      <c r="A12" s="351"/>
      <c r="B12" s="352"/>
      <c r="C12" s="352"/>
      <c r="D12" s="353"/>
      <c r="E12" s="356"/>
      <c r="F12" s="355"/>
      <c r="G12" s="102"/>
      <c r="H12" s="352" t="s">
        <v>139</v>
      </c>
      <c r="I12" s="394"/>
      <c r="J12" s="394"/>
      <c r="K12" s="394"/>
      <c r="L12" s="394"/>
      <c r="M12" s="395"/>
      <c r="N12" s="351">
        <f>A12</f>
        <v>0</v>
      </c>
      <c r="O12" s="357"/>
      <c r="P12" s="357"/>
      <c r="Q12" s="357"/>
      <c r="R12" s="115"/>
      <c r="S12" s="104"/>
      <c r="T12" s="105"/>
      <c r="U12" s="116"/>
      <c r="V12" s="107"/>
      <c r="W12" s="108"/>
      <c r="X12" s="109"/>
      <c r="Y12" s="109"/>
      <c r="Z12" s="110"/>
      <c r="AA12" s="117"/>
      <c r="AB12" s="112"/>
      <c r="AC12" s="118"/>
      <c r="AD12" s="114"/>
      <c r="AE12" s="114"/>
      <c r="AF12" s="114"/>
    </row>
    <row r="13" spans="1:32" ht="18.75" customHeight="1">
      <c r="A13" s="351"/>
      <c r="B13" s="352"/>
      <c r="C13" s="352"/>
      <c r="D13" s="353"/>
      <c r="E13" s="354"/>
      <c r="F13" s="355"/>
      <c r="G13" s="102"/>
      <c r="H13" s="352" t="s">
        <v>140</v>
      </c>
      <c r="I13" s="394"/>
      <c r="J13" s="394"/>
      <c r="K13" s="394"/>
      <c r="L13" s="394"/>
      <c r="M13" s="395"/>
      <c r="N13" s="396">
        <f t="shared" si="0"/>
        <v>0</v>
      </c>
      <c r="O13" s="397"/>
      <c r="P13" s="397"/>
      <c r="Q13" s="397"/>
      <c r="R13" s="115"/>
      <c r="S13" s="104"/>
      <c r="T13" s="105"/>
      <c r="U13" s="116"/>
      <c r="V13" s="107"/>
      <c r="W13" s="108"/>
      <c r="X13" s="109"/>
      <c r="Y13" s="109"/>
      <c r="Z13" s="110"/>
      <c r="AA13" s="117"/>
      <c r="AB13" s="112"/>
      <c r="AC13" s="118"/>
      <c r="AD13" s="114"/>
      <c r="AE13" s="114"/>
      <c r="AF13" s="114"/>
    </row>
    <row r="14" spans="1:32" ht="18.75" customHeight="1">
      <c r="A14" s="351"/>
      <c r="B14" s="352"/>
      <c r="C14" s="352"/>
      <c r="D14" s="353"/>
      <c r="E14" s="354"/>
      <c r="F14" s="355"/>
      <c r="G14" s="102"/>
      <c r="H14" s="352" t="s">
        <v>75</v>
      </c>
      <c r="I14" s="394"/>
      <c r="J14" s="394"/>
      <c r="K14" s="394"/>
      <c r="L14" s="394"/>
      <c r="M14" s="395"/>
      <c r="N14" s="396">
        <f t="shared" si="0"/>
        <v>0</v>
      </c>
      <c r="O14" s="397"/>
      <c r="P14" s="397"/>
      <c r="Q14" s="397"/>
      <c r="R14" s="115"/>
      <c r="S14" s="104"/>
      <c r="T14" s="105"/>
      <c r="U14" s="116"/>
      <c r="V14" s="107"/>
      <c r="W14" s="108"/>
      <c r="X14" s="109"/>
      <c r="Y14" s="109"/>
      <c r="Z14" s="110"/>
      <c r="AA14" s="117"/>
      <c r="AB14" s="112"/>
      <c r="AC14" s="118"/>
      <c r="AD14" s="114"/>
      <c r="AE14" s="114"/>
      <c r="AF14" s="114"/>
    </row>
    <row r="15" spans="1:32" ht="18.75" customHeight="1">
      <c r="A15" s="351"/>
      <c r="B15" s="352"/>
      <c r="C15" s="352"/>
      <c r="D15" s="353"/>
      <c r="E15" s="354"/>
      <c r="F15" s="355"/>
      <c r="G15" s="102"/>
      <c r="H15" s="352" t="s">
        <v>76</v>
      </c>
      <c r="I15" s="394"/>
      <c r="J15" s="394"/>
      <c r="K15" s="394"/>
      <c r="L15" s="394"/>
      <c r="M15" s="395"/>
      <c r="N15" s="396">
        <f t="shared" si="0"/>
        <v>0</v>
      </c>
      <c r="O15" s="397"/>
      <c r="P15" s="397"/>
      <c r="Q15" s="397"/>
      <c r="R15" s="115"/>
      <c r="S15" s="104"/>
      <c r="T15" s="105"/>
      <c r="U15" s="120"/>
      <c r="V15" s="107"/>
      <c r="W15" s="108"/>
      <c r="X15" s="105"/>
      <c r="Y15" s="105"/>
      <c r="Z15" s="110"/>
      <c r="AA15" s="117"/>
      <c r="AB15" s="112"/>
      <c r="AC15" s="118"/>
      <c r="AD15" s="114"/>
      <c r="AE15" s="114"/>
      <c r="AF15" s="114"/>
    </row>
    <row r="16" spans="1:32" ht="18.75" customHeight="1">
      <c r="A16" s="351"/>
      <c r="B16" s="352"/>
      <c r="C16" s="352"/>
      <c r="D16" s="353"/>
      <c r="E16" s="354"/>
      <c r="F16" s="355"/>
      <c r="G16" s="102"/>
      <c r="H16" s="352" t="s">
        <v>141</v>
      </c>
      <c r="I16" s="394"/>
      <c r="J16" s="394"/>
      <c r="K16" s="394"/>
      <c r="L16" s="394"/>
      <c r="M16" s="395"/>
      <c r="N16" s="396">
        <f t="shared" si="0"/>
        <v>0</v>
      </c>
      <c r="O16" s="397"/>
      <c r="P16" s="397"/>
      <c r="Q16" s="397"/>
      <c r="R16" s="115"/>
      <c r="S16" s="104"/>
      <c r="T16" s="105"/>
      <c r="U16" s="116"/>
      <c r="V16" s="107"/>
      <c r="W16" s="108"/>
      <c r="X16" s="105"/>
      <c r="Y16" s="105"/>
      <c r="Z16" s="110"/>
      <c r="AA16" s="117"/>
      <c r="AB16" s="112"/>
      <c r="AC16" s="118"/>
      <c r="AD16" s="114"/>
      <c r="AE16" s="114"/>
      <c r="AF16" s="114"/>
    </row>
    <row r="17" spans="1:32" ht="18.75" customHeight="1">
      <c r="A17" s="351"/>
      <c r="B17" s="352"/>
      <c r="C17" s="352"/>
      <c r="D17" s="353"/>
      <c r="E17" s="354"/>
      <c r="F17" s="355"/>
      <c r="G17" s="102"/>
      <c r="H17" s="352" t="s">
        <v>77</v>
      </c>
      <c r="I17" s="394"/>
      <c r="J17" s="394"/>
      <c r="K17" s="394"/>
      <c r="L17" s="394"/>
      <c r="M17" s="395"/>
      <c r="N17" s="396">
        <f t="shared" si="0"/>
        <v>0</v>
      </c>
      <c r="O17" s="397"/>
      <c r="P17" s="397"/>
      <c r="Q17" s="397"/>
      <c r="R17" s="121"/>
      <c r="S17" s="104"/>
      <c r="T17" s="105"/>
      <c r="U17" s="116"/>
      <c r="V17" s="107"/>
      <c r="W17" s="108"/>
      <c r="X17" s="105"/>
      <c r="Y17" s="105"/>
      <c r="Z17" s="110"/>
      <c r="AA17" s="117"/>
      <c r="AB17" s="112"/>
      <c r="AC17" s="118"/>
      <c r="AD17" s="114"/>
      <c r="AE17" s="114"/>
      <c r="AF17" s="114"/>
    </row>
    <row r="18" spans="1:32" ht="18.75" customHeight="1">
      <c r="A18" s="351"/>
      <c r="B18" s="352"/>
      <c r="C18" s="352"/>
      <c r="D18" s="353"/>
      <c r="E18" s="354"/>
      <c r="F18" s="355"/>
      <c r="G18" s="102"/>
      <c r="H18" s="352" t="s">
        <v>142</v>
      </c>
      <c r="I18" s="394"/>
      <c r="J18" s="394"/>
      <c r="K18" s="394"/>
      <c r="L18" s="394"/>
      <c r="M18" s="395"/>
      <c r="N18" s="396">
        <f t="shared" si="0"/>
        <v>0</v>
      </c>
      <c r="O18" s="397"/>
      <c r="P18" s="397"/>
      <c r="Q18" s="397"/>
      <c r="R18" s="121"/>
      <c r="S18" s="104"/>
      <c r="T18" s="105"/>
      <c r="U18" s="116"/>
      <c r="V18" s="107"/>
      <c r="W18" s="108"/>
      <c r="X18" s="105"/>
      <c r="Y18" s="105"/>
      <c r="Z18" s="110"/>
      <c r="AA18" s="117"/>
      <c r="AB18" s="112"/>
      <c r="AC18" s="118"/>
      <c r="AD18" s="114"/>
      <c r="AE18" s="114"/>
      <c r="AF18" s="114"/>
    </row>
    <row r="19" spans="1:32" ht="18.75" customHeight="1">
      <c r="A19" s="351"/>
      <c r="B19" s="352"/>
      <c r="C19" s="352"/>
      <c r="D19" s="353"/>
      <c r="E19" s="354"/>
      <c r="F19" s="355"/>
      <c r="G19" s="102"/>
      <c r="H19" s="352" t="s">
        <v>387</v>
      </c>
      <c r="I19" s="394"/>
      <c r="J19" s="394"/>
      <c r="K19" s="394"/>
      <c r="L19" s="394"/>
      <c r="M19" s="395"/>
      <c r="N19" s="396">
        <f t="shared" si="0"/>
        <v>0</v>
      </c>
      <c r="O19" s="397"/>
      <c r="P19" s="397"/>
      <c r="Q19" s="397"/>
      <c r="R19" s="121"/>
      <c r="S19" s="104"/>
      <c r="T19" s="105"/>
      <c r="U19" s="120"/>
      <c r="V19" s="107"/>
      <c r="W19" s="108"/>
      <c r="X19" s="105"/>
      <c r="Y19" s="105"/>
      <c r="Z19" s="110"/>
      <c r="AA19" s="117"/>
      <c r="AB19" s="112"/>
      <c r="AC19" s="118"/>
      <c r="AD19" s="114"/>
      <c r="AE19" s="114"/>
      <c r="AF19" s="114"/>
    </row>
    <row r="20" spans="1:32" ht="18.75" customHeight="1">
      <c r="A20" s="351"/>
      <c r="B20" s="352"/>
      <c r="C20" s="352"/>
      <c r="D20" s="353"/>
      <c r="E20" s="354"/>
      <c r="F20" s="355"/>
      <c r="G20" s="102"/>
      <c r="H20" s="352" t="s">
        <v>388</v>
      </c>
      <c r="I20" s="394"/>
      <c r="J20" s="394"/>
      <c r="K20" s="394"/>
      <c r="L20" s="394"/>
      <c r="M20" s="395"/>
      <c r="N20" s="396">
        <f t="shared" si="0"/>
        <v>0</v>
      </c>
      <c r="O20" s="397"/>
      <c r="P20" s="397"/>
      <c r="Q20" s="397"/>
      <c r="R20" s="121"/>
      <c r="S20" s="104"/>
      <c r="T20" s="105"/>
      <c r="U20" s="120"/>
      <c r="V20" s="107"/>
      <c r="W20" s="108"/>
      <c r="X20" s="105"/>
      <c r="Y20" s="105"/>
      <c r="Z20" s="110"/>
      <c r="AA20" s="117"/>
      <c r="AB20" s="112"/>
      <c r="AC20" s="118"/>
      <c r="AD20" s="114"/>
      <c r="AE20" s="114"/>
      <c r="AF20" s="114"/>
    </row>
    <row r="21" spans="1:32" ht="18.75" customHeight="1">
      <c r="A21" s="351"/>
      <c r="B21" s="352"/>
      <c r="C21" s="352"/>
      <c r="D21" s="353"/>
      <c r="E21" s="354"/>
      <c r="F21" s="355"/>
      <c r="G21" s="102">
        <v>2</v>
      </c>
      <c r="H21" s="352" t="s">
        <v>389</v>
      </c>
      <c r="I21" s="394"/>
      <c r="J21" s="394"/>
      <c r="K21" s="394"/>
      <c r="L21" s="394"/>
      <c r="M21" s="395"/>
      <c r="N21" s="396">
        <f t="shared" si="0"/>
        <v>0</v>
      </c>
      <c r="O21" s="397"/>
      <c r="P21" s="397"/>
      <c r="Q21" s="397"/>
      <c r="R21" s="121"/>
      <c r="S21" s="104"/>
      <c r="T21" s="105"/>
      <c r="U21" s="120"/>
      <c r="V21" s="107"/>
      <c r="W21" s="108"/>
      <c r="X21" s="105"/>
      <c r="Y21" s="105"/>
      <c r="Z21" s="110"/>
      <c r="AA21" s="117"/>
      <c r="AB21" s="112"/>
      <c r="AC21" s="118"/>
      <c r="AD21" s="114"/>
      <c r="AE21" s="114"/>
      <c r="AF21" s="114"/>
    </row>
    <row r="22" spans="1:32" ht="18.75" customHeight="1">
      <c r="A22" s="351"/>
      <c r="B22" s="352"/>
      <c r="C22" s="352"/>
      <c r="D22" s="353"/>
      <c r="E22" s="354"/>
      <c r="F22" s="355"/>
      <c r="G22" s="102">
        <v>3</v>
      </c>
      <c r="H22" s="352" t="s">
        <v>390</v>
      </c>
      <c r="I22" s="394"/>
      <c r="J22" s="394"/>
      <c r="K22" s="394"/>
      <c r="L22" s="394"/>
      <c r="M22" s="395"/>
      <c r="N22" s="396">
        <f>A22</f>
        <v>0</v>
      </c>
      <c r="O22" s="397"/>
      <c r="P22" s="397"/>
      <c r="Q22" s="397"/>
      <c r="R22" s="121"/>
      <c r="S22" s="104"/>
      <c r="T22" s="105"/>
      <c r="U22" s="116"/>
      <c r="V22" s="107"/>
      <c r="W22" s="108"/>
      <c r="X22" s="105"/>
      <c r="Y22" s="105"/>
      <c r="Z22" s="110"/>
      <c r="AA22" s="117"/>
      <c r="AB22" s="112"/>
      <c r="AC22" s="118"/>
      <c r="AD22" s="114"/>
      <c r="AE22" s="114"/>
      <c r="AF22" s="114"/>
    </row>
    <row r="23" spans="1:32" ht="18.75" customHeight="1" thickBot="1">
      <c r="A23" s="413"/>
      <c r="B23" s="400"/>
      <c r="C23" s="400"/>
      <c r="D23" s="414"/>
      <c r="E23" s="354"/>
      <c r="F23" s="355"/>
      <c r="G23" s="122">
        <v>4</v>
      </c>
      <c r="H23" s="400" t="s">
        <v>391</v>
      </c>
      <c r="I23" s="401"/>
      <c r="J23" s="401"/>
      <c r="K23" s="401"/>
      <c r="L23" s="401"/>
      <c r="M23" s="402"/>
      <c r="N23" s="396">
        <f>A23</f>
        <v>0</v>
      </c>
      <c r="O23" s="397"/>
      <c r="P23" s="397"/>
      <c r="Q23" s="397"/>
      <c r="R23" s="121"/>
      <c r="S23" s="104"/>
      <c r="T23" s="105"/>
      <c r="U23" s="120"/>
      <c r="V23" s="107"/>
      <c r="W23" s="108"/>
      <c r="X23" s="105"/>
      <c r="Y23" s="105"/>
      <c r="Z23" s="110"/>
      <c r="AA23" s="117"/>
      <c r="AB23" s="112"/>
      <c r="AC23" s="118"/>
      <c r="AD23" s="114"/>
      <c r="AE23" s="114"/>
      <c r="AF23" s="114"/>
    </row>
    <row r="24" spans="1:32" ht="25.5" customHeight="1" thickBot="1">
      <c r="A24" s="123"/>
      <c r="B24" s="197"/>
      <c r="C24" s="197"/>
      <c r="D24" s="197"/>
      <c r="E24" s="197"/>
      <c r="F24" s="197"/>
      <c r="G24" s="197"/>
      <c r="H24" s="197"/>
      <c r="I24" s="197"/>
      <c r="J24" s="197"/>
      <c r="K24" s="198"/>
      <c r="L24" s="213"/>
      <c r="M24" s="213"/>
      <c r="N24" s="415" t="s">
        <v>47</v>
      </c>
      <c r="O24" s="416"/>
      <c r="P24" s="416"/>
      <c r="Q24" s="417"/>
      <c r="R24" s="418" t="s">
        <v>7</v>
      </c>
      <c r="S24" s="417"/>
      <c r="T24" s="417"/>
      <c r="U24" s="417"/>
      <c r="V24" s="417"/>
      <c r="W24" s="417"/>
      <c r="X24" s="417"/>
      <c r="Y24" s="417"/>
      <c r="Z24" s="417"/>
      <c r="AA24" s="417"/>
      <c r="AB24" s="417"/>
      <c r="AC24" s="124">
        <f>ROUNDUP(SUM(AC6:AC23),5)</f>
        <v>45.9222</v>
      </c>
      <c r="AD24" s="114"/>
      <c r="AE24" s="114"/>
      <c r="AF24" s="114"/>
    </row>
    <row r="25" spans="1:32" ht="20.25" customHeight="1">
      <c r="A25" s="403" t="s">
        <v>45</v>
      </c>
      <c r="B25" s="404"/>
      <c r="C25" s="404"/>
      <c r="D25" s="404"/>
      <c r="E25" s="404"/>
      <c r="F25" s="404"/>
      <c r="G25" s="404"/>
      <c r="H25" s="404"/>
      <c r="I25" s="404"/>
      <c r="J25" s="404"/>
      <c r="K25" s="405"/>
      <c r="L25" s="220"/>
      <c r="M25" s="220"/>
      <c r="N25" s="411"/>
      <c r="O25" s="412"/>
      <c r="P25" s="412"/>
      <c r="Q25" s="412"/>
      <c r="R25" s="125"/>
      <c r="S25" s="125"/>
      <c r="T25" s="125"/>
      <c r="U25" s="125"/>
      <c r="V25" s="125"/>
      <c r="W25" s="95" t="s">
        <v>9</v>
      </c>
      <c r="X25" s="95"/>
      <c r="Y25" s="95"/>
      <c r="Z25" s="95"/>
      <c r="AA25" s="95"/>
      <c r="AB25" s="95"/>
      <c r="AC25" s="126">
        <f>ROUND(AC24*10/100,5)</f>
        <v>4.59222</v>
      </c>
      <c r="AD25" s="114"/>
      <c r="AE25" s="114"/>
      <c r="AF25" s="114"/>
    </row>
    <row r="26" spans="1:32" ht="22.5" customHeight="1" thickBot="1">
      <c r="A26" s="329" t="s">
        <v>42</v>
      </c>
      <c r="B26" s="398"/>
      <c r="C26" s="398"/>
      <c r="D26" s="398"/>
      <c r="E26" s="398"/>
      <c r="F26" s="199"/>
      <c r="G26" s="331" t="s">
        <v>46</v>
      </c>
      <c r="H26" s="331"/>
      <c r="I26" s="331" t="s">
        <v>68</v>
      </c>
      <c r="J26" s="398"/>
      <c r="K26" s="399"/>
      <c r="L26" s="199"/>
      <c r="M26" s="199"/>
      <c r="N26" s="127"/>
      <c r="O26" s="200"/>
      <c r="P26" s="410"/>
      <c r="Q26" s="410"/>
      <c r="R26" s="128"/>
      <c r="S26" s="128"/>
      <c r="T26" s="128"/>
      <c r="U26" s="128"/>
      <c r="V26" s="128"/>
      <c r="W26" s="87" t="s">
        <v>6</v>
      </c>
      <c r="X26" s="87"/>
      <c r="Y26" s="87"/>
      <c r="Z26" s="87"/>
      <c r="AA26" s="87"/>
      <c r="AB26" s="87"/>
      <c r="AC26" s="129">
        <f>AC24+AC25</f>
        <v>50.514419999999994</v>
      </c>
      <c r="AD26" s="114"/>
      <c r="AE26" s="114"/>
      <c r="AF26" s="114"/>
    </row>
    <row r="27" spans="18:32" ht="7.5" customHeight="1" thickBot="1">
      <c r="R27" s="319"/>
      <c r="S27" s="319"/>
      <c r="T27" s="205"/>
      <c r="U27" s="205"/>
      <c r="V27" s="205"/>
      <c r="W27" s="205"/>
      <c r="X27" s="205"/>
      <c r="Y27" s="205"/>
      <c r="Z27" s="205"/>
      <c r="AA27" s="212"/>
      <c r="AB27" s="212"/>
      <c r="AC27" s="212"/>
      <c r="AD27" s="81"/>
      <c r="AE27" s="81"/>
      <c r="AF27" s="81"/>
    </row>
    <row r="28" spans="1:32" ht="20.25" customHeight="1">
      <c r="A28" s="196" t="s">
        <v>35</v>
      </c>
      <c r="B28" s="313" t="s">
        <v>36</v>
      </c>
      <c r="C28" s="313"/>
      <c r="D28" s="65" t="s">
        <v>37</v>
      </c>
      <c r="E28" s="65" t="s">
        <v>38</v>
      </c>
      <c r="F28" s="65" t="s">
        <v>39</v>
      </c>
      <c r="G28" s="313" t="s">
        <v>40</v>
      </c>
      <c r="H28" s="313"/>
      <c r="I28" s="313" t="s">
        <v>41</v>
      </c>
      <c r="J28" s="313"/>
      <c r="K28" s="313" t="s">
        <v>52</v>
      </c>
      <c r="L28" s="313"/>
      <c r="M28" s="196" t="s">
        <v>209</v>
      </c>
      <c r="N28" s="322" t="s">
        <v>5</v>
      </c>
      <c r="O28" s="322"/>
      <c r="P28" s="322"/>
      <c r="Q28" s="213"/>
      <c r="R28" s="322"/>
      <c r="S28" s="323"/>
      <c r="T28" s="206"/>
      <c r="U28" s="206"/>
      <c r="V28" s="206"/>
      <c r="W28" s="466" t="s">
        <v>204</v>
      </c>
      <c r="X28" s="467"/>
      <c r="Y28" s="467"/>
      <c r="Z28" s="467"/>
      <c r="AA28" s="207"/>
      <c r="AB28" s="207"/>
      <c r="AC28" s="185">
        <f>AC26/X2</f>
        <v>0.5051441999999999</v>
      </c>
      <c r="AD28" s="130"/>
      <c r="AE28" s="130"/>
      <c r="AF28" s="130"/>
    </row>
    <row r="29" spans="1:32" ht="37.5" customHeight="1">
      <c r="A29" s="196" t="s">
        <v>392</v>
      </c>
      <c r="B29" s="313" t="s">
        <v>393</v>
      </c>
      <c r="C29" s="313"/>
      <c r="D29" s="65" t="s">
        <v>253</v>
      </c>
      <c r="E29" s="65" t="s">
        <v>84</v>
      </c>
      <c r="F29" s="65" t="s">
        <v>85</v>
      </c>
      <c r="G29" s="313" t="s">
        <v>394</v>
      </c>
      <c r="H29" s="313"/>
      <c r="I29" s="313" t="s">
        <v>395</v>
      </c>
      <c r="J29" s="313"/>
      <c r="K29" s="313" t="s">
        <v>59</v>
      </c>
      <c r="L29" s="313"/>
      <c r="M29" s="183">
        <f ca="1">NOW()</f>
        <v>41122.35318252315</v>
      </c>
      <c r="N29" s="95" t="s">
        <v>19</v>
      </c>
      <c r="O29" s="88" t="s">
        <v>20</v>
      </c>
      <c r="P29" s="88" t="s">
        <v>21</v>
      </c>
      <c r="Q29" s="88" t="s">
        <v>22</v>
      </c>
      <c r="R29" s="406" t="s">
        <v>8</v>
      </c>
      <c r="S29" s="407"/>
      <c r="T29" s="203"/>
      <c r="U29" s="203"/>
      <c r="V29" s="203"/>
      <c r="W29" s="184"/>
      <c r="X29" s="204" t="s">
        <v>205</v>
      </c>
      <c r="Y29" s="204"/>
      <c r="Z29" s="204"/>
      <c r="AA29" s="204" t="s">
        <v>23</v>
      </c>
      <c r="AB29" s="408" t="s">
        <v>24</v>
      </c>
      <c r="AC29" s="409"/>
      <c r="AD29" s="130"/>
      <c r="AE29" s="130"/>
      <c r="AF29" s="130"/>
    </row>
    <row r="30" spans="14:29" ht="19.5" customHeight="1" thickBot="1">
      <c r="N30" s="136">
        <v>1</v>
      </c>
      <c r="O30" s="137"/>
      <c r="P30" s="138">
        <f>AC26</f>
        <v>50.514419999999994</v>
      </c>
      <c r="Q30" s="139">
        <v>0</v>
      </c>
      <c r="R30" s="307">
        <f>P30+Q30</f>
        <v>50.514419999999994</v>
      </c>
      <c r="S30" s="308"/>
      <c r="T30" s="140"/>
      <c r="U30" s="141"/>
      <c r="V30" s="141"/>
      <c r="W30" s="127"/>
      <c r="X30" s="234" t="e">
        <f>AC28/AA30</f>
        <v>#DIV/0!</v>
      </c>
      <c r="Y30" s="142"/>
      <c r="Z30" s="142"/>
      <c r="AA30" s="143"/>
      <c r="AB30" s="309">
        <f ca="1">NOW()</f>
        <v>41122.35318252315</v>
      </c>
      <c r="AC30" s="310"/>
    </row>
  </sheetData>
  <sheetProtection/>
  <mergeCells count="109">
    <mergeCell ref="B3:G4"/>
    <mergeCell ref="P3:V4"/>
    <mergeCell ref="A5:D5"/>
    <mergeCell ref="E5:F5"/>
    <mergeCell ref="G5:M5"/>
    <mergeCell ref="N5:Q5"/>
    <mergeCell ref="A1:K1"/>
    <mergeCell ref="N1:AC1"/>
    <mergeCell ref="A2:B2"/>
    <mergeCell ref="C2:G2"/>
    <mergeCell ref="N2:O2"/>
    <mergeCell ref="P2:T2"/>
    <mergeCell ref="X5:Y5"/>
    <mergeCell ref="A6:D6"/>
    <mergeCell ref="E6:F6"/>
    <mergeCell ref="H6:M6"/>
    <mergeCell ref="N6:Q6"/>
    <mergeCell ref="A7:D7"/>
    <mergeCell ref="E7:F7"/>
    <mergeCell ref="H7:M7"/>
    <mergeCell ref="N7:Q7"/>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22:D22"/>
    <mergeCell ref="E22:F22"/>
    <mergeCell ref="H22:M22"/>
    <mergeCell ref="N22:Q22"/>
    <mergeCell ref="A23:D23"/>
    <mergeCell ref="E23:F23"/>
    <mergeCell ref="H23:M23"/>
    <mergeCell ref="N23:Q23"/>
    <mergeCell ref="A20:D20"/>
    <mergeCell ref="E20:F20"/>
    <mergeCell ref="H20:M20"/>
    <mergeCell ref="N20:Q20"/>
    <mergeCell ref="A21:D21"/>
    <mergeCell ref="E21:F21"/>
    <mergeCell ref="H21:M21"/>
    <mergeCell ref="N21:Q21"/>
    <mergeCell ref="R27:S27"/>
    <mergeCell ref="B28:C28"/>
    <mergeCell ref="G28:H28"/>
    <mergeCell ref="I28:J28"/>
    <mergeCell ref="K28:L28"/>
    <mergeCell ref="N28:P28"/>
    <mergeCell ref="R28:S28"/>
    <mergeCell ref="N24:Q24"/>
    <mergeCell ref="R24:AB24"/>
    <mergeCell ref="A25:K25"/>
    <mergeCell ref="N25:Q25"/>
    <mergeCell ref="A26:E26"/>
    <mergeCell ref="G26:H26"/>
    <mergeCell ref="I26:K26"/>
    <mergeCell ref="P26:Q26"/>
    <mergeCell ref="AB29:AC29"/>
    <mergeCell ref="R30:S30"/>
    <mergeCell ref="AB30:AC30"/>
    <mergeCell ref="W28:Z28"/>
    <mergeCell ref="B29:C29"/>
    <mergeCell ref="G29:H29"/>
    <mergeCell ref="I29:J29"/>
    <mergeCell ref="K29:L29"/>
    <mergeCell ref="R29:S29"/>
  </mergeCells>
  <hyperlinks>
    <hyperlink ref="A6:D6" location="'Pie Crust'!A1" display="Pie Crust -- SEE RECIPE"/>
    <hyperlink ref="M1" location="LIST!A1" display="BACK TO MENU LIST"/>
  </hyperlinks>
  <printOptions/>
  <pageMargins left="0.7" right="0.45" top="0.75" bottom="0.5" header="0.3" footer="0.3"/>
  <pageSetup horizontalDpi="600" verticalDpi="600" orientation="landscape" scale="78" r:id="rId1"/>
  <colBreaks count="1" manualBreakCount="1">
    <brk id="13" max="65535" man="1"/>
  </colBreaks>
</worksheet>
</file>

<file path=xl/worksheets/sheet17.xml><?xml version="1.0" encoding="utf-8"?>
<worksheet xmlns="http://schemas.openxmlformats.org/spreadsheetml/2006/main" xmlns:r="http://schemas.openxmlformats.org/officeDocument/2006/relationships">
  <dimension ref="A1:AH30"/>
  <sheetViews>
    <sheetView zoomScalePageLayoutView="0" workbookViewId="0" topLeftCell="A1">
      <selection activeCell="A6" sqref="A6:D6"/>
    </sheetView>
  </sheetViews>
  <sheetFormatPr defaultColWidth="9.140625" defaultRowHeight="12.75"/>
  <cols>
    <col min="1" max="1" width="9.8515625" style="194" customWidth="1"/>
    <col min="2" max="3" width="9.140625" style="194" customWidth="1"/>
    <col min="4" max="4" width="9.8515625" style="194" customWidth="1"/>
    <col min="5" max="5" width="9.140625" style="194" customWidth="1"/>
    <col min="6" max="6" width="14.421875" style="194" customWidth="1"/>
    <col min="7" max="7" width="4.8515625" style="194" customWidth="1"/>
    <col min="8" max="8" width="8.57421875" style="194" customWidth="1"/>
    <col min="9" max="9" width="9.8515625" style="194" customWidth="1"/>
    <col min="10" max="10" width="8.57421875" style="194" customWidth="1"/>
    <col min="11" max="12" width="13.7109375" style="194" customWidth="1"/>
    <col min="13" max="13" width="38.8515625" style="194" customWidth="1"/>
    <col min="14" max="16" width="9.140625" style="194" customWidth="1"/>
    <col min="17" max="17" width="6.140625" style="194" customWidth="1"/>
    <col min="18" max="18" width="8.57421875" style="194" customWidth="1"/>
    <col min="19" max="19" width="7.7109375" style="194" customWidth="1"/>
    <col min="20" max="20" width="10.421875" style="194" customWidth="1"/>
    <col min="21" max="22" width="8.8515625" style="194" customWidth="1"/>
    <col min="23" max="23" width="9.8515625" style="194" customWidth="1"/>
    <col min="24" max="24" width="12.28125" style="194" customWidth="1"/>
    <col min="25" max="25" width="4.28125" style="194" customWidth="1"/>
    <col min="26" max="26" width="10.28125" style="194" customWidth="1"/>
    <col min="27" max="27" width="8.140625" style="194" customWidth="1"/>
    <col min="28" max="28" width="8.57421875" style="194" customWidth="1"/>
    <col min="29" max="29" width="11.57421875" style="194" customWidth="1"/>
    <col min="30" max="32" width="9.00390625" style="194" customWidth="1"/>
    <col min="33" max="16384" width="9.140625" style="194" customWidth="1"/>
  </cols>
  <sheetData>
    <row r="1" spans="1:34" ht="21">
      <c r="A1" s="453" t="s">
        <v>43</v>
      </c>
      <c r="B1" s="453"/>
      <c r="C1" s="453"/>
      <c r="D1" s="453"/>
      <c r="E1" s="453"/>
      <c r="F1" s="453"/>
      <c r="G1" s="453"/>
      <c r="H1" s="453"/>
      <c r="I1" s="453"/>
      <c r="J1" s="453"/>
      <c r="K1" s="453"/>
      <c r="L1" s="79"/>
      <c r="M1" s="243" t="s">
        <v>584</v>
      </c>
      <c r="N1" s="386" t="s">
        <v>56</v>
      </c>
      <c r="O1" s="387"/>
      <c r="P1" s="387"/>
      <c r="Q1" s="387"/>
      <c r="R1" s="387"/>
      <c r="S1" s="387"/>
      <c r="T1" s="387"/>
      <c r="U1" s="387"/>
      <c r="V1" s="387"/>
      <c r="W1" s="387"/>
      <c r="X1" s="387"/>
      <c r="Y1" s="387"/>
      <c r="Z1" s="387"/>
      <c r="AA1" s="387"/>
      <c r="AB1" s="387"/>
      <c r="AC1" s="387"/>
      <c r="AD1" s="205"/>
      <c r="AE1" s="205"/>
      <c r="AF1" s="205"/>
      <c r="AG1" s="81"/>
      <c r="AH1" s="81"/>
    </row>
    <row r="2" spans="1:34" ht="47.25" customHeight="1" thickBot="1">
      <c r="A2" s="369" t="s">
        <v>44</v>
      </c>
      <c r="B2" s="369"/>
      <c r="C2" s="469" t="s">
        <v>396</v>
      </c>
      <c r="D2" s="469"/>
      <c r="E2" s="469"/>
      <c r="F2" s="469"/>
      <c r="G2" s="469"/>
      <c r="H2" s="212" t="s">
        <v>55</v>
      </c>
      <c r="I2" s="82">
        <v>100</v>
      </c>
      <c r="J2" s="212" t="s">
        <v>48</v>
      </c>
      <c r="K2" s="83">
        <v>1</v>
      </c>
      <c r="L2" s="84" t="s">
        <v>67</v>
      </c>
      <c r="M2" s="85"/>
      <c r="N2" s="427" t="s">
        <v>17</v>
      </c>
      <c r="O2" s="427"/>
      <c r="P2" s="433" t="str">
        <f>C2</f>
        <v>Cherry Pie (Canned Cherries - Cornstarch) </v>
      </c>
      <c r="Q2" s="433"/>
      <c r="R2" s="433"/>
      <c r="S2" s="433"/>
      <c r="T2" s="419"/>
      <c r="U2" s="86"/>
      <c r="V2" s="86"/>
      <c r="W2" s="212" t="s">
        <v>55</v>
      </c>
      <c r="X2" s="87">
        <f>I2</f>
        <v>100</v>
      </c>
      <c r="Y2" s="95"/>
      <c r="Z2" s="88" t="s">
        <v>53</v>
      </c>
      <c r="AA2" s="89">
        <f>K2</f>
        <v>1</v>
      </c>
      <c r="AB2" s="90" t="s">
        <v>67</v>
      </c>
      <c r="AC2" s="91"/>
      <c r="AD2" s="92"/>
      <c r="AE2" s="92"/>
      <c r="AF2" s="92"/>
      <c r="AG2" s="91"/>
      <c r="AH2" s="91"/>
    </row>
    <row r="3" spans="1:34" ht="19.5" customHeight="1">
      <c r="A3" s="209"/>
      <c r="B3" s="369"/>
      <c r="C3" s="419"/>
      <c r="D3" s="419"/>
      <c r="E3" s="419"/>
      <c r="F3" s="419"/>
      <c r="G3" s="419"/>
      <c r="H3" s="211"/>
      <c r="I3" s="205"/>
      <c r="J3" s="212"/>
      <c r="K3" s="89"/>
      <c r="L3" s="93"/>
      <c r="M3" s="94"/>
      <c r="N3" s="212"/>
      <c r="O3" s="212"/>
      <c r="P3" s="430">
        <f>C3</f>
        <v>0</v>
      </c>
      <c r="Q3" s="419"/>
      <c r="R3" s="419"/>
      <c r="S3" s="419"/>
      <c r="T3" s="419"/>
      <c r="U3" s="419"/>
      <c r="V3" s="419"/>
      <c r="W3" s="212"/>
      <c r="X3" s="95">
        <f>I3</f>
        <v>0</v>
      </c>
      <c r="Y3" s="95"/>
      <c r="Z3" s="88"/>
      <c r="AA3" s="89"/>
      <c r="AB3" s="90"/>
      <c r="AC3" s="91"/>
      <c r="AD3" s="92"/>
      <c r="AE3" s="92"/>
      <c r="AF3" s="92"/>
      <c r="AG3" s="91"/>
      <c r="AH3" s="91"/>
    </row>
    <row r="4" spans="2:34" ht="15" customHeight="1" thickBot="1">
      <c r="B4" s="410"/>
      <c r="C4" s="410"/>
      <c r="D4" s="410"/>
      <c r="E4" s="410"/>
      <c r="F4" s="410"/>
      <c r="G4" s="410"/>
      <c r="H4" s="96"/>
      <c r="I4" s="96"/>
      <c r="N4" s="97"/>
      <c r="O4" s="97"/>
      <c r="P4" s="410"/>
      <c r="Q4" s="410"/>
      <c r="R4" s="410"/>
      <c r="S4" s="410"/>
      <c r="T4" s="410"/>
      <c r="U4" s="410"/>
      <c r="V4" s="410"/>
      <c r="W4" s="205"/>
      <c r="X4" s="91"/>
      <c r="Y4" s="91"/>
      <c r="Z4" s="91"/>
      <c r="AA4" s="91"/>
      <c r="AB4" s="91"/>
      <c r="AC4" s="91"/>
      <c r="AD4" s="98"/>
      <c r="AE4" s="98"/>
      <c r="AF4" s="98"/>
      <c r="AG4" s="91"/>
      <c r="AH4" s="91"/>
    </row>
    <row r="5" spans="1:32" ht="45.75" customHeight="1" thickBot="1">
      <c r="A5" s="380" t="s">
        <v>1</v>
      </c>
      <c r="B5" s="431"/>
      <c r="C5" s="431"/>
      <c r="D5" s="432"/>
      <c r="E5" s="422" t="s">
        <v>54</v>
      </c>
      <c r="F5" s="424"/>
      <c r="G5" s="422" t="s">
        <v>32</v>
      </c>
      <c r="H5" s="423"/>
      <c r="I5" s="423"/>
      <c r="J5" s="423"/>
      <c r="K5" s="423"/>
      <c r="L5" s="423"/>
      <c r="M5" s="424"/>
      <c r="N5" s="420" t="s">
        <v>1</v>
      </c>
      <c r="O5" s="421"/>
      <c r="P5" s="421"/>
      <c r="Q5" s="421"/>
      <c r="R5" s="99" t="s">
        <v>31</v>
      </c>
      <c r="S5" s="210" t="s">
        <v>2</v>
      </c>
      <c r="T5" s="100" t="s">
        <v>51</v>
      </c>
      <c r="U5" s="99" t="s">
        <v>30</v>
      </c>
      <c r="V5" s="99" t="s">
        <v>49</v>
      </c>
      <c r="W5" s="99" t="s">
        <v>58</v>
      </c>
      <c r="X5" s="392" t="s">
        <v>164</v>
      </c>
      <c r="Y5" s="392"/>
      <c r="Z5" s="99" t="s">
        <v>50</v>
      </c>
      <c r="AA5" s="100" t="s">
        <v>13</v>
      </c>
      <c r="AB5" s="100" t="s">
        <v>207</v>
      </c>
      <c r="AC5" s="101" t="s">
        <v>208</v>
      </c>
      <c r="AD5" s="205"/>
      <c r="AE5" s="205"/>
      <c r="AF5" s="205"/>
    </row>
    <row r="6" spans="1:32" ht="18.75" customHeight="1">
      <c r="A6" s="434" t="s">
        <v>213</v>
      </c>
      <c r="B6" s="435"/>
      <c r="C6" s="435"/>
      <c r="D6" s="436"/>
      <c r="E6" s="365" t="s">
        <v>71</v>
      </c>
      <c r="F6" s="366"/>
      <c r="G6" s="102">
        <v>1</v>
      </c>
      <c r="H6" s="363" t="s">
        <v>136</v>
      </c>
      <c r="I6" s="428"/>
      <c r="J6" s="428"/>
      <c r="K6" s="428"/>
      <c r="L6" s="428"/>
      <c r="M6" s="429"/>
      <c r="N6" s="396" t="str">
        <f aca="true" t="shared" si="0" ref="N6:N19">A6</f>
        <v>Pie Crust -- SEE RECIPE</v>
      </c>
      <c r="O6" s="397"/>
      <c r="P6" s="397"/>
      <c r="Q6" s="397"/>
      <c r="R6" s="103">
        <v>0.26</v>
      </c>
      <c r="S6" s="104" t="s">
        <v>57</v>
      </c>
      <c r="T6" s="105">
        <f>R6*X2</f>
        <v>26</v>
      </c>
      <c r="U6" s="106">
        <f>(X2*R6)/AA6</f>
        <v>26</v>
      </c>
      <c r="V6" s="107" t="s">
        <v>57</v>
      </c>
      <c r="W6" s="108">
        <v>0.37</v>
      </c>
      <c r="X6" s="109">
        <f>U6/1</f>
        <v>26</v>
      </c>
      <c r="Y6" s="109"/>
      <c r="Z6" s="110">
        <f>W6*X6</f>
        <v>9.62</v>
      </c>
      <c r="AA6" s="111">
        <v>1</v>
      </c>
      <c r="AB6" s="112">
        <f>Z6/X2</f>
        <v>0.0962</v>
      </c>
      <c r="AC6" s="113">
        <f aca="true" t="shared" si="1" ref="AC6:AC13">Z6</f>
        <v>9.62</v>
      </c>
      <c r="AD6" s="114"/>
      <c r="AE6" s="114"/>
      <c r="AF6" s="114"/>
    </row>
    <row r="7" spans="1:32" ht="24.75" customHeight="1">
      <c r="A7" s="351" t="s">
        <v>397</v>
      </c>
      <c r="B7" s="352"/>
      <c r="C7" s="352"/>
      <c r="D7" s="353"/>
      <c r="E7" s="356" t="s">
        <v>311</v>
      </c>
      <c r="F7" s="355"/>
      <c r="G7" s="102"/>
      <c r="H7" s="352" t="s">
        <v>137</v>
      </c>
      <c r="I7" s="394"/>
      <c r="J7" s="394"/>
      <c r="K7" s="394"/>
      <c r="L7" s="394"/>
      <c r="M7" s="395"/>
      <c r="N7" s="396" t="str">
        <f t="shared" si="0"/>
        <v>Cherries, Canned, Red, Tart, Water Pack, INCL Liquids</v>
      </c>
      <c r="O7" s="397"/>
      <c r="P7" s="397"/>
      <c r="Q7" s="397"/>
      <c r="R7" s="115">
        <v>0.09</v>
      </c>
      <c r="S7" s="104" t="s">
        <v>111</v>
      </c>
      <c r="T7" s="109">
        <f>X2*R7</f>
        <v>9</v>
      </c>
      <c r="U7" s="116">
        <f>(X2*R7)/AA7</f>
        <v>9</v>
      </c>
      <c r="V7" s="107" t="s">
        <v>111</v>
      </c>
      <c r="W7" s="108">
        <v>2.26</v>
      </c>
      <c r="X7" s="109">
        <f>U7/1</f>
        <v>9</v>
      </c>
      <c r="Y7" s="109"/>
      <c r="Z7" s="110">
        <f aca="true" t="shared" si="2" ref="Z7:Z14">W7*X7</f>
        <v>20.339999999999996</v>
      </c>
      <c r="AA7" s="117">
        <v>1</v>
      </c>
      <c r="AB7" s="112">
        <f>Z7/X2</f>
        <v>0.20339999999999997</v>
      </c>
      <c r="AC7" s="113">
        <f t="shared" si="1"/>
        <v>20.339999999999996</v>
      </c>
      <c r="AD7" s="114"/>
      <c r="AE7" s="114"/>
      <c r="AF7" s="114"/>
    </row>
    <row r="8" spans="1:32" ht="18.75" customHeight="1">
      <c r="A8" s="351" t="s">
        <v>398</v>
      </c>
      <c r="B8" s="352"/>
      <c r="C8" s="352"/>
      <c r="D8" s="353"/>
      <c r="E8" s="354" t="s">
        <v>399</v>
      </c>
      <c r="F8" s="355"/>
      <c r="G8" s="102"/>
      <c r="H8" s="352" t="s">
        <v>73</v>
      </c>
      <c r="I8" s="394"/>
      <c r="J8" s="394"/>
      <c r="K8" s="394"/>
      <c r="L8" s="394"/>
      <c r="M8" s="395"/>
      <c r="N8" s="396" t="str">
        <f>A8</f>
        <v>Reserved Liquid</v>
      </c>
      <c r="O8" s="397"/>
      <c r="P8" s="397"/>
      <c r="Q8" s="397"/>
      <c r="R8" s="115">
        <v>0.0538</v>
      </c>
      <c r="S8" s="104" t="s">
        <v>176</v>
      </c>
      <c r="T8" s="105">
        <f>X2*R8</f>
        <v>5.38</v>
      </c>
      <c r="U8" s="116">
        <f>(X2*R8)/AA8</f>
        <v>5.38</v>
      </c>
      <c r="V8" s="107" t="s">
        <v>176</v>
      </c>
      <c r="W8" s="108">
        <v>0</v>
      </c>
      <c r="X8" s="109">
        <f>U8/1</f>
        <v>5.38</v>
      </c>
      <c r="Y8" s="109"/>
      <c r="Z8" s="110">
        <f t="shared" si="2"/>
        <v>0</v>
      </c>
      <c r="AA8" s="117">
        <v>1</v>
      </c>
      <c r="AB8" s="112">
        <f>Z8/X2</f>
        <v>0</v>
      </c>
      <c r="AC8" s="113">
        <f t="shared" si="1"/>
        <v>0</v>
      </c>
      <c r="AD8" s="114"/>
      <c r="AE8" s="114"/>
      <c r="AF8" s="114"/>
    </row>
    <row r="9" spans="1:32" ht="18.75" customHeight="1">
      <c r="A9" s="351" t="s">
        <v>61</v>
      </c>
      <c r="B9" s="352"/>
      <c r="C9" s="352"/>
      <c r="D9" s="353"/>
      <c r="E9" s="356" t="s">
        <v>270</v>
      </c>
      <c r="F9" s="355"/>
      <c r="G9" s="102"/>
      <c r="H9" s="352" t="s">
        <v>134</v>
      </c>
      <c r="I9" s="394"/>
      <c r="J9" s="394"/>
      <c r="K9" s="394"/>
      <c r="L9" s="394"/>
      <c r="M9" s="395"/>
      <c r="N9" s="396" t="str">
        <f t="shared" si="0"/>
        <v>Sugar, Granulated</v>
      </c>
      <c r="O9" s="397"/>
      <c r="P9" s="397"/>
      <c r="Q9" s="397"/>
      <c r="R9" s="115">
        <v>0.03</v>
      </c>
      <c r="S9" s="104" t="s">
        <v>111</v>
      </c>
      <c r="T9" s="105">
        <f>X2*R9</f>
        <v>3</v>
      </c>
      <c r="U9" s="116">
        <f>(X2*R9)/AA9</f>
        <v>3</v>
      </c>
      <c r="V9" s="107" t="s">
        <v>111</v>
      </c>
      <c r="W9" s="108">
        <v>1.2</v>
      </c>
      <c r="X9" s="109">
        <f>U9/1</f>
        <v>3</v>
      </c>
      <c r="Y9" s="109"/>
      <c r="Z9" s="110">
        <f t="shared" si="2"/>
        <v>3.5999999999999996</v>
      </c>
      <c r="AA9" s="117">
        <v>1</v>
      </c>
      <c r="AB9" s="112">
        <f>Z9/X2</f>
        <v>0.036</v>
      </c>
      <c r="AC9" s="113">
        <f t="shared" si="1"/>
        <v>3.5999999999999996</v>
      </c>
      <c r="AD9" s="114"/>
      <c r="AE9" s="114"/>
      <c r="AF9" s="114"/>
    </row>
    <row r="10" spans="1:32" ht="18.75" customHeight="1">
      <c r="A10" s="351" t="s">
        <v>60</v>
      </c>
      <c r="B10" s="352"/>
      <c r="C10" s="352"/>
      <c r="D10" s="353"/>
      <c r="E10" s="356" t="s">
        <v>400</v>
      </c>
      <c r="F10" s="355"/>
      <c r="G10" s="102"/>
      <c r="H10" s="352" t="s">
        <v>138</v>
      </c>
      <c r="I10" s="394"/>
      <c r="J10" s="394"/>
      <c r="K10" s="394"/>
      <c r="L10" s="394"/>
      <c r="M10" s="395"/>
      <c r="N10" s="396" t="str">
        <f t="shared" si="0"/>
        <v>Salt</v>
      </c>
      <c r="O10" s="397"/>
      <c r="P10" s="397"/>
      <c r="Q10" s="397"/>
      <c r="R10" s="119">
        <v>0.0038</v>
      </c>
      <c r="S10" s="104" t="s">
        <v>212</v>
      </c>
      <c r="T10" s="105">
        <f>X2*R10</f>
        <v>0.38</v>
      </c>
      <c r="U10" s="116">
        <f>(X2*R10)/AA10</f>
        <v>0.38</v>
      </c>
      <c r="V10" s="107" t="s">
        <v>212</v>
      </c>
      <c r="W10" s="108">
        <v>0.01</v>
      </c>
      <c r="X10" s="109">
        <f>U10/1</f>
        <v>0.38</v>
      </c>
      <c r="Y10" s="109"/>
      <c r="Z10" s="110">
        <f t="shared" si="2"/>
        <v>0.0038</v>
      </c>
      <c r="AA10" s="117">
        <v>1</v>
      </c>
      <c r="AB10" s="112">
        <f>Z10/X2</f>
        <v>3.8E-05</v>
      </c>
      <c r="AC10" s="113">
        <f t="shared" si="1"/>
        <v>0.0038</v>
      </c>
      <c r="AD10" s="114"/>
      <c r="AE10" s="114"/>
      <c r="AF10" s="114"/>
    </row>
    <row r="11" spans="1:32" ht="18.75" customHeight="1">
      <c r="A11" s="351" t="s">
        <v>116</v>
      </c>
      <c r="B11" s="352"/>
      <c r="C11" s="352"/>
      <c r="D11" s="353"/>
      <c r="E11" s="356" t="s">
        <v>401</v>
      </c>
      <c r="F11" s="355"/>
      <c r="G11" s="102"/>
      <c r="H11" s="352" t="s">
        <v>74</v>
      </c>
      <c r="I11" s="394"/>
      <c r="J11" s="394"/>
      <c r="K11" s="394"/>
      <c r="L11" s="394"/>
      <c r="M11" s="395"/>
      <c r="N11" s="393" t="str">
        <f t="shared" si="0"/>
        <v>Cornstarch</v>
      </c>
      <c r="O11" s="359"/>
      <c r="P11" s="359"/>
      <c r="Q11" s="359"/>
      <c r="R11" s="115">
        <v>0.0263</v>
      </c>
      <c r="S11" s="104" t="s">
        <v>176</v>
      </c>
      <c r="T11" s="105">
        <f>X2*R11</f>
        <v>2.63</v>
      </c>
      <c r="U11" s="116">
        <f>(X2*R11)/AA11</f>
        <v>2.63</v>
      </c>
      <c r="V11" s="107" t="s">
        <v>176</v>
      </c>
      <c r="W11" s="108">
        <v>0.4</v>
      </c>
      <c r="X11" s="109">
        <f>U11/1</f>
        <v>2.63</v>
      </c>
      <c r="Y11" s="109"/>
      <c r="Z11" s="110">
        <f t="shared" si="2"/>
        <v>1.052</v>
      </c>
      <c r="AA11" s="117">
        <v>1</v>
      </c>
      <c r="AB11" s="112">
        <f>Z11/X2</f>
        <v>0.01052</v>
      </c>
      <c r="AC11" s="113">
        <f t="shared" si="1"/>
        <v>1.052</v>
      </c>
      <c r="AD11" s="114"/>
      <c r="AE11" s="114"/>
      <c r="AF11" s="114"/>
    </row>
    <row r="12" spans="1:32" ht="18.75" customHeight="1">
      <c r="A12" s="351" t="s">
        <v>92</v>
      </c>
      <c r="B12" s="352"/>
      <c r="C12" s="352"/>
      <c r="D12" s="353"/>
      <c r="E12" s="356" t="s">
        <v>402</v>
      </c>
      <c r="F12" s="355"/>
      <c r="G12" s="102"/>
      <c r="H12" s="352" t="s">
        <v>139</v>
      </c>
      <c r="I12" s="394"/>
      <c r="J12" s="394"/>
      <c r="K12" s="394"/>
      <c r="L12" s="394"/>
      <c r="M12" s="395"/>
      <c r="N12" s="351" t="str">
        <f>A12</f>
        <v>Water, Cold</v>
      </c>
      <c r="O12" s="357"/>
      <c r="P12" s="357"/>
      <c r="Q12" s="357"/>
      <c r="R12" s="115">
        <v>0.0225</v>
      </c>
      <c r="S12" s="104" t="s">
        <v>176</v>
      </c>
      <c r="T12" s="105">
        <f>X2*R12</f>
        <v>2.25</v>
      </c>
      <c r="U12" s="116">
        <f>(X2*R12)/AA12</f>
        <v>2.25</v>
      </c>
      <c r="V12" s="107" t="s">
        <v>176</v>
      </c>
      <c r="W12" s="108">
        <v>0</v>
      </c>
      <c r="X12" s="109">
        <f>U12/1</f>
        <v>2.25</v>
      </c>
      <c r="Y12" s="109"/>
      <c r="Z12" s="110">
        <f t="shared" si="2"/>
        <v>0</v>
      </c>
      <c r="AA12" s="117">
        <v>1</v>
      </c>
      <c r="AB12" s="112">
        <f>Z12/X2</f>
        <v>0</v>
      </c>
      <c r="AC12" s="113">
        <f t="shared" si="1"/>
        <v>0</v>
      </c>
      <c r="AD12" s="114"/>
      <c r="AE12" s="114"/>
      <c r="AF12" s="114"/>
    </row>
    <row r="13" spans="1:32" ht="18.75" customHeight="1">
      <c r="A13" s="351" t="s">
        <v>403</v>
      </c>
      <c r="B13" s="352"/>
      <c r="C13" s="352"/>
      <c r="D13" s="353"/>
      <c r="E13" s="354" t="s">
        <v>271</v>
      </c>
      <c r="F13" s="355"/>
      <c r="G13" s="102"/>
      <c r="H13" s="352" t="s">
        <v>140</v>
      </c>
      <c r="I13" s="394"/>
      <c r="J13" s="394"/>
      <c r="K13" s="394"/>
      <c r="L13" s="394"/>
      <c r="M13" s="395"/>
      <c r="N13" s="396" t="str">
        <f t="shared" si="0"/>
        <v>Food Color, Red</v>
      </c>
      <c r="O13" s="397"/>
      <c r="P13" s="397"/>
      <c r="Q13" s="397"/>
      <c r="R13" s="115">
        <v>0.0025</v>
      </c>
      <c r="S13" s="104" t="s">
        <v>212</v>
      </c>
      <c r="T13" s="105">
        <f>X2*R13</f>
        <v>0.25</v>
      </c>
      <c r="U13" s="116">
        <f>(X2*R13)/AA13</f>
        <v>0.25</v>
      </c>
      <c r="V13" s="107" t="s">
        <v>65</v>
      </c>
      <c r="W13" s="108">
        <v>0.06</v>
      </c>
      <c r="X13" s="109">
        <f>U13/1</f>
        <v>0.25</v>
      </c>
      <c r="Y13" s="109"/>
      <c r="Z13" s="110">
        <f t="shared" si="2"/>
        <v>0.015</v>
      </c>
      <c r="AA13" s="117">
        <v>1</v>
      </c>
      <c r="AB13" s="112">
        <f>Z13/X2</f>
        <v>0.00015</v>
      </c>
      <c r="AC13" s="113">
        <f t="shared" si="1"/>
        <v>0.015</v>
      </c>
      <c r="AD13" s="114"/>
      <c r="AE13" s="114"/>
      <c r="AF13" s="114"/>
    </row>
    <row r="14" spans="1:32" ht="18.75" customHeight="1">
      <c r="A14" s="351"/>
      <c r="B14" s="352"/>
      <c r="C14" s="352"/>
      <c r="D14" s="353"/>
      <c r="E14" s="354"/>
      <c r="F14" s="355"/>
      <c r="G14" s="102"/>
      <c r="H14" s="352" t="s">
        <v>75</v>
      </c>
      <c r="I14" s="394"/>
      <c r="J14" s="394"/>
      <c r="K14" s="394"/>
      <c r="L14" s="394"/>
      <c r="M14" s="395"/>
      <c r="N14" s="396">
        <f t="shared" si="0"/>
        <v>0</v>
      </c>
      <c r="O14" s="397"/>
      <c r="P14" s="397"/>
      <c r="Q14" s="397"/>
      <c r="R14" s="115"/>
      <c r="S14" s="104"/>
      <c r="T14" s="105">
        <f>X2*R14</f>
        <v>0</v>
      </c>
      <c r="U14" s="116">
        <f>(X2*R14)/AA14</f>
        <v>0</v>
      </c>
      <c r="V14" s="107"/>
      <c r="W14" s="108">
        <v>0</v>
      </c>
      <c r="X14" s="109">
        <f>U14/1</f>
        <v>0</v>
      </c>
      <c r="Y14" s="109"/>
      <c r="Z14" s="110">
        <f t="shared" si="2"/>
        <v>0</v>
      </c>
      <c r="AA14" s="117">
        <v>1</v>
      </c>
      <c r="AB14" s="112">
        <f>Z14/X2</f>
        <v>0</v>
      </c>
      <c r="AC14" s="113">
        <f>ROUND(U14*AB14,5)</f>
        <v>0</v>
      </c>
      <c r="AD14" s="114"/>
      <c r="AE14" s="114"/>
      <c r="AF14" s="114"/>
    </row>
    <row r="15" spans="1:32" ht="18.75" customHeight="1">
      <c r="A15" s="351"/>
      <c r="B15" s="352"/>
      <c r="C15" s="352"/>
      <c r="D15" s="353"/>
      <c r="E15" s="354"/>
      <c r="F15" s="355"/>
      <c r="G15" s="102"/>
      <c r="H15" s="352" t="s">
        <v>76</v>
      </c>
      <c r="I15" s="394"/>
      <c r="J15" s="394"/>
      <c r="K15" s="394"/>
      <c r="L15" s="394"/>
      <c r="M15" s="395"/>
      <c r="N15" s="396">
        <f t="shared" si="0"/>
        <v>0</v>
      </c>
      <c r="O15" s="397"/>
      <c r="P15" s="397"/>
      <c r="Q15" s="397"/>
      <c r="R15" s="115"/>
      <c r="S15" s="104"/>
      <c r="T15" s="105"/>
      <c r="U15" s="120"/>
      <c r="V15" s="107"/>
      <c r="W15" s="108"/>
      <c r="X15" s="105"/>
      <c r="Y15" s="105"/>
      <c r="Z15" s="110"/>
      <c r="AA15" s="117"/>
      <c r="AB15" s="112"/>
      <c r="AC15" s="118"/>
      <c r="AD15" s="114"/>
      <c r="AE15" s="114"/>
      <c r="AF15" s="114"/>
    </row>
    <row r="16" spans="1:32" ht="18.75" customHeight="1">
      <c r="A16" s="351"/>
      <c r="B16" s="352"/>
      <c r="C16" s="352"/>
      <c r="D16" s="353"/>
      <c r="E16" s="354"/>
      <c r="F16" s="355"/>
      <c r="G16" s="102"/>
      <c r="H16" s="352" t="s">
        <v>141</v>
      </c>
      <c r="I16" s="394"/>
      <c r="J16" s="394"/>
      <c r="K16" s="394"/>
      <c r="L16" s="394"/>
      <c r="M16" s="395"/>
      <c r="N16" s="396">
        <f t="shared" si="0"/>
        <v>0</v>
      </c>
      <c r="O16" s="397"/>
      <c r="P16" s="397"/>
      <c r="Q16" s="397"/>
      <c r="R16" s="115"/>
      <c r="S16" s="104"/>
      <c r="T16" s="105"/>
      <c r="U16" s="116"/>
      <c r="V16" s="107"/>
      <c r="W16" s="108"/>
      <c r="X16" s="105"/>
      <c r="Y16" s="105"/>
      <c r="Z16" s="110"/>
      <c r="AA16" s="117"/>
      <c r="AB16" s="112"/>
      <c r="AC16" s="118"/>
      <c r="AD16" s="114"/>
      <c r="AE16" s="114"/>
      <c r="AF16" s="114"/>
    </row>
    <row r="17" spans="1:32" ht="18.75" customHeight="1">
      <c r="A17" s="351"/>
      <c r="B17" s="352"/>
      <c r="C17" s="352"/>
      <c r="D17" s="353"/>
      <c r="E17" s="354"/>
      <c r="F17" s="355"/>
      <c r="G17" s="102"/>
      <c r="H17" s="352" t="s">
        <v>77</v>
      </c>
      <c r="I17" s="394"/>
      <c r="J17" s="394"/>
      <c r="K17" s="394"/>
      <c r="L17" s="394"/>
      <c r="M17" s="395"/>
      <c r="N17" s="396">
        <f t="shared" si="0"/>
        <v>0</v>
      </c>
      <c r="O17" s="397"/>
      <c r="P17" s="397"/>
      <c r="Q17" s="397"/>
      <c r="R17" s="121"/>
      <c r="S17" s="104"/>
      <c r="T17" s="105"/>
      <c r="U17" s="116"/>
      <c r="V17" s="107"/>
      <c r="W17" s="108"/>
      <c r="X17" s="105"/>
      <c r="Y17" s="105"/>
      <c r="Z17" s="110"/>
      <c r="AA17" s="117"/>
      <c r="AB17" s="112"/>
      <c r="AC17" s="118"/>
      <c r="AD17" s="114"/>
      <c r="AE17" s="114"/>
      <c r="AF17" s="114"/>
    </row>
    <row r="18" spans="1:32" ht="18.75" customHeight="1">
      <c r="A18" s="351"/>
      <c r="B18" s="352"/>
      <c r="C18" s="352"/>
      <c r="D18" s="353"/>
      <c r="E18" s="354"/>
      <c r="F18" s="355"/>
      <c r="G18" s="102"/>
      <c r="H18" s="352" t="s">
        <v>142</v>
      </c>
      <c r="I18" s="394"/>
      <c r="J18" s="394"/>
      <c r="K18" s="394"/>
      <c r="L18" s="394"/>
      <c r="M18" s="395"/>
      <c r="N18" s="396">
        <f t="shared" si="0"/>
        <v>0</v>
      </c>
      <c r="O18" s="397"/>
      <c r="P18" s="397"/>
      <c r="Q18" s="397"/>
      <c r="R18" s="121"/>
      <c r="S18" s="104"/>
      <c r="T18" s="105"/>
      <c r="U18" s="116"/>
      <c r="V18" s="107"/>
      <c r="W18" s="108"/>
      <c r="X18" s="105"/>
      <c r="Y18" s="105"/>
      <c r="Z18" s="110"/>
      <c r="AA18" s="117"/>
      <c r="AB18" s="112"/>
      <c r="AC18" s="118"/>
      <c r="AD18" s="114"/>
      <c r="AE18" s="114"/>
      <c r="AF18" s="114"/>
    </row>
    <row r="19" spans="1:32" ht="18.75" customHeight="1" thickBot="1">
      <c r="A19" s="413"/>
      <c r="B19" s="400"/>
      <c r="C19" s="400"/>
      <c r="D19" s="414"/>
      <c r="E19" s="465"/>
      <c r="F19" s="452"/>
      <c r="G19" s="122"/>
      <c r="H19" s="400" t="s">
        <v>78</v>
      </c>
      <c r="I19" s="401"/>
      <c r="J19" s="401"/>
      <c r="K19" s="401"/>
      <c r="L19" s="401"/>
      <c r="M19" s="402"/>
      <c r="N19" s="396">
        <f t="shared" si="0"/>
        <v>0</v>
      </c>
      <c r="O19" s="397"/>
      <c r="P19" s="397"/>
      <c r="Q19" s="397"/>
      <c r="R19" s="121"/>
      <c r="S19" s="104"/>
      <c r="T19" s="105"/>
      <c r="U19" s="120"/>
      <c r="V19" s="107"/>
      <c r="W19" s="108"/>
      <c r="X19" s="105"/>
      <c r="Y19" s="105"/>
      <c r="Z19" s="110"/>
      <c r="AA19" s="117"/>
      <c r="AB19" s="112"/>
      <c r="AC19" s="118"/>
      <c r="AD19" s="114"/>
      <c r="AE19" s="114"/>
      <c r="AF19" s="114"/>
    </row>
    <row r="20" spans="1:32" ht="26.25" customHeight="1">
      <c r="A20" s="362" t="s">
        <v>404</v>
      </c>
      <c r="B20" s="363"/>
      <c r="C20" s="363"/>
      <c r="D20" s="363"/>
      <c r="E20" s="454"/>
      <c r="F20" s="454"/>
      <c r="G20" s="219">
        <v>5</v>
      </c>
      <c r="H20" s="363" t="s">
        <v>405</v>
      </c>
      <c r="I20" s="428"/>
      <c r="J20" s="428"/>
      <c r="K20" s="428"/>
      <c r="L20" s="428"/>
      <c r="M20" s="429"/>
      <c r="N20" s="397"/>
      <c r="O20" s="397"/>
      <c r="P20" s="397"/>
      <c r="Q20" s="397"/>
      <c r="R20" s="121"/>
      <c r="S20" s="104"/>
      <c r="T20" s="105"/>
      <c r="U20" s="120"/>
      <c r="V20" s="107"/>
      <c r="W20" s="108"/>
      <c r="X20" s="105"/>
      <c r="Y20" s="105"/>
      <c r="Z20" s="110"/>
      <c r="AA20" s="117"/>
      <c r="AB20" s="112"/>
      <c r="AC20" s="118"/>
      <c r="AD20" s="114"/>
      <c r="AE20" s="114"/>
      <c r="AF20" s="114"/>
    </row>
    <row r="21" spans="1:32" ht="18.75" customHeight="1">
      <c r="A21" s="351" t="s">
        <v>406</v>
      </c>
      <c r="B21" s="352"/>
      <c r="C21" s="352"/>
      <c r="D21" s="352"/>
      <c r="E21" s="455"/>
      <c r="F21" s="455"/>
      <c r="G21" s="102">
        <v>6</v>
      </c>
      <c r="H21" s="352" t="s">
        <v>407</v>
      </c>
      <c r="I21" s="450"/>
      <c r="J21" s="450"/>
      <c r="K21" s="450"/>
      <c r="L21" s="450"/>
      <c r="M21" s="395"/>
      <c r="N21" s="397"/>
      <c r="O21" s="397"/>
      <c r="P21" s="397"/>
      <c r="Q21" s="397"/>
      <c r="R21" s="121"/>
      <c r="S21" s="104"/>
      <c r="T21" s="105"/>
      <c r="U21" s="120"/>
      <c r="V21" s="107"/>
      <c r="W21" s="108"/>
      <c r="X21" s="105"/>
      <c r="Y21" s="105"/>
      <c r="Z21" s="110"/>
      <c r="AA21" s="117"/>
      <c r="AB21" s="112"/>
      <c r="AC21" s="118"/>
      <c r="AD21" s="114"/>
      <c r="AE21" s="114"/>
      <c r="AF21" s="114"/>
    </row>
    <row r="22" spans="1:32" ht="18.75" customHeight="1">
      <c r="A22" s="456"/>
      <c r="B22" s="455"/>
      <c r="C22" s="455"/>
      <c r="D22" s="455"/>
      <c r="E22" s="455"/>
      <c r="F22" s="455"/>
      <c r="G22" s="102">
        <v>7</v>
      </c>
      <c r="H22" s="352" t="s">
        <v>408</v>
      </c>
      <c r="I22" s="450"/>
      <c r="J22" s="450"/>
      <c r="K22" s="450"/>
      <c r="L22" s="450"/>
      <c r="M22" s="395"/>
      <c r="N22" s="397"/>
      <c r="O22" s="397"/>
      <c r="P22" s="397"/>
      <c r="Q22" s="397"/>
      <c r="R22" s="121"/>
      <c r="S22" s="104"/>
      <c r="T22" s="105"/>
      <c r="U22" s="116"/>
      <c r="V22" s="107"/>
      <c r="W22" s="108"/>
      <c r="X22" s="105"/>
      <c r="Y22" s="105"/>
      <c r="Z22" s="110"/>
      <c r="AA22" s="117"/>
      <c r="AB22" s="112"/>
      <c r="AC22" s="118"/>
      <c r="AD22" s="114"/>
      <c r="AE22" s="114"/>
      <c r="AF22" s="114"/>
    </row>
    <row r="23" spans="1:32" ht="18.75" customHeight="1" thickBot="1">
      <c r="A23" s="351" t="s">
        <v>409</v>
      </c>
      <c r="B23" s="352"/>
      <c r="C23" s="352"/>
      <c r="D23" s="352"/>
      <c r="E23" s="455"/>
      <c r="F23" s="455"/>
      <c r="G23" s="102">
        <v>8</v>
      </c>
      <c r="H23" s="352" t="s">
        <v>80</v>
      </c>
      <c r="I23" s="450"/>
      <c r="J23" s="450"/>
      <c r="K23" s="450"/>
      <c r="L23" s="450"/>
      <c r="M23" s="395"/>
      <c r="N23" s="397"/>
      <c r="O23" s="397"/>
      <c r="P23" s="397"/>
      <c r="Q23" s="397"/>
      <c r="R23" s="121"/>
      <c r="S23" s="104"/>
      <c r="T23" s="105"/>
      <c r="U23" s="120"/>
      <c r="V23" s="107"/>
      <c r="W23" s="108"/>
      <c r="X23" s="105"/>
      <c r="Y23" s="105"/>
      <c r="Z23" s="110"/>
      <c r="AA23" s="117"/>
      <c r="AB23" s="112"/>
      <c r="AC23" s="118"/>
      <c r="AD23" s="114"/>
      <c r="AE23" s="114"/>
      <c r="AF23" s="114"/>
    </row>
    <row r="24" spans="1:32" ht="25.5" customHeight="1" thickBot="1">
      <c r="A24" s="457"/>
      <c r="B24" s="410"/>
      <c r="C24" s="410"/>
      <c r="D24" s="410"/>
      <c r="E24" s="410"/>
      <c r="F24" s="410"/>
      <c r="G24" s="127"/>
      <c r="H24" s="200"/>
      <c r="I24" s="200"/>
      <c r="J24" s="200"/>
      <c r="K24" s="200"/>
      <c r="L24" s="200"/>
      <c r="M24" s="201"/>
      <c r="N24" s="416" t="s">
        <v>47</v>
      </c>
      <c r="O24" s="416"/>
      <c r="P24" s="416"/>
      <c r="Q24" s="417"/>
      <c r="R24" s="418" t="s">
        <v>7</v>
      </c>
      <c r="S24" s="417"/>
      <c r="T24" s="417"/>
      <c r="U24" s="417"/>
      <c r="V24" s="417"/>
      <c r="W24" s="417"/>
      <c r="X24" s="417"/>
      <c r="Y24" s="417"/>
      <c r="Z24" s="417"/>
      <c r="AA24" s="417"/>
      <c r="AB24" s="417"/>
      <c r="AC24" s="124">
        <f>ROUNDUP(SUM(AC6:AC23),5)</f>
        <v>34.6308</v>
      </c>
      <c r="AD24" s="114"/>
      <c r="AE24" s="114"/>
      <c r="AF24" s="114"/>
    </row>
    <row r="25" spans="1:32" ht="20.25" customHeight="1">
      <c r="A25" s="403" t="s">
        <v>45</v>
      </c>
      <c r="B25" s="404"/>
      <c r="C25" s="404"/>
      <c r="D25" s="404"/>
      <c r="E25" s="404"/>
      <c r="F25" s="404"/>
      <c r="G25" s="463"/>
      <c r="H25" s="463"/>
      <c r="I25" s="463"/>
      <c r="J25" s="463"/>
      <c r="K25" s="464"/>
      <c r="L25" s="220"/>
      <c r="M25" s="220"/>
      <c r="N25" s="411"/>
      <c r="O25" s="412"/>
      <c r="P25" s="412"/>
      <c r="Q25" s="412"/>
      <c r="R25" s="125"/>
      <c r="S25" s="125"/>
      <c r="T25" s="125"/>
      <c r="U25" s="125"/>
      <c r="V25" s="125"/>
      <c r="W25" s="95" t="s">
        <v>9</v>
      </c>
      <c r="X25" s="95"/>
      <c r="Y25" s="95"/>
      <c r="Z25" s="95"/>
      <c r="AA25" s="95"/>
      <c r="AB25" s="95"/>
      <c r="AC25" s="126">
        <f>ROUND(AC24*10/100,5)</f>
        <v>3.46308</v>
      </c>
      <c r="AD25" s="114"/>
      <c r="AE25" s="114"/>
      <c r="AF25" s="114"/>
    </row>
    <row r="26" spans="1:32" ht="22.5" customHeight="1" thickBot="1">
      <c r="A26" s="329" t="s">
        <v>42</v>
      </c>
      <c r="B26" s="398"/>
      <c r="C26" s="398"/>
      <c r="D26" s="398"/>
      <c r="E26" s="398"/>
      <c r="F26" s="199"/>
      <c r="G26" s="331" t="s">
        <v>46</v>
      </c>
      <c r="H26" s="331"/>
      <c r="I26" s="331" t="s">
        <v>68</v>
      </c>
      <c r="J26" s="398"/>
      <c r="K26" s="399"/>
      <c r="L26" s="199"/>
      <c r="M26" s="199"/>
      <c r="N26" s="127"/>
      <c r="O26" s="200"/>
      <c r="P26" s="410"/>
      <c r="Q26" s="410"/>
      <c r="R26" s="128"/>
      <c r="S26" s="128"/>
      <c r="T26" s="128"/>
      <c r="U26" s="128"/>
      <c r="V26" s="128"/>
      <c r="W26" s="87" t="s">
        <v>6</v>
      </c>
      <c r="X26" s="87"/>
      <c r="Y26" s="87"/>
      <c r="Z26" s="87"/>
      <c r="AA26" s="87"/>
      <c r="AB26" s="87"/>
      <c r="AC26" s="129">
        <f>AC24+AC25</f>
        <v>38.09388</v>
      </c>
      <c r="AD26" s="114"/>
      <c r="AE26" s="114"/>
      <c r="AF26" s="114"/>
    </row>
    <row r="27" spans="18:32" ht="7.5" customHeight="1" thickBot="1">
      <c r="R27" s="319"/>
      <c r="S27" s="319"/>
      <c r="T27" s="205"/>
      <c r="U27" s="205"/>
      <c r="V27" s="205"/>
      <c r="W27" s="205"/>
      <c r="X27" s="205"/>
      <c r="Y27" s="205"/>
      <c r="Z27" s="205"/>
      <c r="AA27" s="212"/>
      <c r="AB27" s="212"/>
      <c r="AC27" s="212"/>
      <c r="AD27" s="81"/>
      <c r="AE27" s="81"/>
      <c r="AF27" s="81"/>
    </row>
    <row r="28" spans="1:32" ht="20.25" customHeight="1">
      <c r="A28" s="196" t="s">
        <v>35</v>
      </c>
      <c r="B28" s="313" t="s">
        <v>36</v>
      </c>
      <c r="C28" s="313"/>
      <c r="D28" s="65" t="s">
        <v>37</v>
      </c>
      <c r="E28" s="65" t="s">
        <v>38</v>
      </c>
      <c r="F28" s="65" t="s">
        <v>39</v>
      </c>
      <c r="G28" s="313" t="s">
        <v>40</v>
      </c>
      <c r="H28" s="313"/>
      <c r="I28" s="313" t="s">
        <v>41</v>
      </c>
      <c r="J28" s="313"/>
      <c r="K28" s="313" t="s">
        <v>52</v>
      </c>
      <c r="L28" s="313"/>
      <c r="M28" s="196" t="s">
        <v>209</v>
      </c>
      <c r="N28" s="462" t="s">
        <v>5</v>
      </c>
      <c r="O28" s="322"/>
      <c r="P28" s="322"/>
      <c r="Q28" s="213"/>
      <c r="R28" s="322"/>
      <c r="S28" s="323"/>
      <c r="T28" s="206"/>
      <c r="U28" s="206"/>
      <c r="V28" s="206"/>
      <c r="W28" s="466" t="s">
        <v>204</v>
      </c>
      <c r="X28" s="467"/>
      <c r="Y28" s="467"/>
      <c r="Z28" s="467"/>
      <c r="AA28" s="207"/>
      <c r="AB28" s="207"/>
      <c r="AC28" s="233">
        <f>AC26/X2</f>
        <v>0.38093879999999997</v>
      </c>
      <c r="AD28" s="130"/>
      <c r="AE28" s="130"/>
      <c r="AF28" s="130"/>
    </row>
    <row r="29" spans="1:32" ht="37.5" customHeight="1">
      <c r="A29" s="196" t="s">
        <v>280</v>
      </c>
      <c r="B29" s="313" t="s">
        <v>281</v>
      </c>
      <c r="C29" s="313"/>
      <c r="D29" s="65" t="s">
        <v>253</v>
      </c>
      <c r="E29" s="65" t="s">
        <v>129</v>
      </c>
      <c r="F29" s="65" t="s">
        <v>282</v>
      </c>
      <c r="G29" s="313" t="s">
        <v>283</v>
      </c>
      <c r="H29" s="313"/>
      <c r="I29" s="313" t="s">
        <v>284</v>
      </c>
      <c r="J29" s="313"/>
      <c r="K29" s="313" t="s">
        <v>59</v>
      </c>
      <c r="L29" s="313"/>
      <c r="M29" s="183">
        <f ca="1">NOW()</f>
        <v>41122.35318252315</v>
      </c>
      <c r="N29" s="102" t="s">
        <v>19</v>
      </c>
      <c r="O29" s="88" t="s">
        <v>20</v>
      </c>
      <c r="P29" s="88" t="s">
        <v>21</v>
      </c>
      <c r="Q29" s="88" t="s">
        <v>22</v>
      </c>
      <c r="R29" s="406" t="s">
        <v>8</v>
      </c>
      <c r="S29" s="407"/>
      <c r="T29" s="203"/>
      <c r="U29" s="203"/>
      <c r="V29" s="203"/>
      <c r="W29" s="184"/>
      <c r="X29" s="204" t="s">
        <v>205</v>
      </c>
      <c r="Y29" s="204"/>
      <c r="Z29" s="204"/>
      <c r="AA29" s="204" t="s">
        <v>23</v>
      </c>
      <c r="AB29" s="408" t="s">
        <v>24</v>
      </c>
      <c r="AC29" s="409"/>
      <c r="AD29" s="130"/>
      <c r="AE29" s="130"/>
      <c r="AF29" s="130"/>
    </row>
    <row r="30" spans="14:29" ht="19.5" customHeight="1" thickBot="1">
      <c r="N30" s="136">
        <f>X2</f>
        <v>100</v>
      </c>
      <c r="O30" s="137"/>
      <c r="P30" s="138">
        <f>AC26</f>
        <v>38.09388</v>
      </c>
      <c r="Q30" s="139">
        <v>0</v>
      </c>
      <c r="R30" s="307">
        <f>P30+Q30</f>
        <v>38.09388</v>
      </c>
      <c r="S30" s="308"/>
      <c r="T30" s="140"/>
      <c r="U30" s="141"/>
      <c r="V30" s="141"/>
      <c r="W30" s="127"/>
      <c r="X30" s="142">
        <f>AC28/AA30</f>
        <v>1.269796</v>
      </c>
      <c r="Y30" s="142"/>
      <c r="Z30" s="142"/>
      <c r="AA30" s="143">
        <v>0.3</v>
      </c>
      <c r="AB30" s="309">
        <f ca="1">NOW()</f>
        <v>41122.35318252315</v>
      </c>
      <c r="AC30" s="310"/>
    </row>
  </sheetData>
  <sheetProtection/>
  <mergeCells count="104">
    <mergeCell ref="B3:G4"/>
    <mergeCell ref="P3:V4"/>
    <mergeCell ref="A5:D5"/>
    <mergeCell ref="E5:F5"/>
    <mergeCell ref="G5:M5"/>
    <mergeCell ref="N5:Q5"/>
    <mergeCell ref="A1:K1"/>
    <mergeCell ref="N1:AC1"/>
    <mergeCell ref="A2:B2"/>
    <mergeCell ref="C2:G2"/>
    <mergeCell ref="N2:O2"/>
    <mergeCell ref="P2:T2"/>
    <mergeCell ref="X5:Y5"/>
    <mergeCell ref="A6:D6"/>
    <mergeCell ref="E6:F6"/>
    <mergeCell ref="H6:M6"/>
    <mergeCell ref="N6:Q6"/>
    <mergeCell ref="A7:D7"/>
    <mergeCell ref="E7:F7"/>
    <mergeCell ref="H7:M7"/>
    <mergeCell ref="N7:Q7"/>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23:F24"/>
    <mergeCell ref="H23:M23"/>
    <mergeCell ref="N23:Q23"/>
    <mergeCell ref="N24:Q24"/>
    <mergeCell ref="R24:AB24"/>
    <mergeCell ref="A25:K25"/>
    <mergeCell ref="N25:Q25"/>
    <mergeCell ref="A20:F20"/>
    <mergeCell ref="H20:M20"/>
    <mergeCell ref="N20:Q20"/>
    <mergeCell ref="A21:F22"/>
    <mergeCell ref="H21:M21"/>
    <mergeCell ref="N21:Q21"/>
    <mergeCell ref="H22:M22"/>
    <mergeCell ref="N22:Q22"/>
    <mergeCell ref="A26:E26"/>
    <mergeCell ref="G26:H26"/>
    <mergeCell ref="I26:K26"/>
    <mergeCell ref="P26:Q26"/>
    <mergeCell ref="R27:S27"/>
    <mergeCell ref="B28:C28"/>
    <mergeCell ref="G28:H28"/>
    <mergeCell ref="I28:J28"/>
    <mergeCell ref="K28:L28"/>
    <mergeCell ref="N28:P28"/>
    <mergeCell ref="AB29:AC29"/>
    <mergeCell ref="R30:S30"/>
    <mergeCell ref="AB30:AC30"/>
    <mergeCell ref="R28:S28"/>
    <mergeCell ref="W28:Z28"/>
    <mergeCell ref="B29:C29"/>
    <mergeCell ref="G29:H29"/>
    <mergeCell ref="I29:J29"/>
    <mergeCell ref="K29:L29"/>
    <mergeCell ref="R29:S29"/>
  </mergeCells>
  <hyperlinks>
    <hyperlink ref="M1" location="LIST!A1" display="BACK TO MENU LIST"/>
    <hyperlink ref="A6:D6" location="LIST!A1" display="Pie Crust -- SEE RECIPE"/>
  </hyperlinks>
  <printOptions/>
  <pageMargins left="0.7" right="0.45" top="0.75" bottom="0.5" header="0.3" footer="0.3"/>
  <pageSetup horizontalDpi="600" verticalDpi="600" orientation="landscape" scale="78" r:id="rId1"/>
  <colBreaks count="1" manualBreakCount="1">
    <brk id="13" max="65535" man="1"/>
  </colBreaks>
</worksheet>
</file>

<file path=xl/worksheets/sheet18.xml><?xml version="1.0" encoding="utf-8"?>
<worksheet xmlns="http://schemas.openxmlformats.org/spreadsheetml/2006/main" xmlns:r="http://schemas.openxmlformats.org/officeDocument/2006/relationships">
  <dimension ref="A1:AH30"/>
  <sheetViews>
    <sheetView zoomScalePageLayoutView="0" workbookViewId="0" topLeftCell="A1">
      <selection activeCell="M1" sqref="M1"/>
    </sheetView>
  </sheetViews>
  <sheetFormatPr defaultColWidth="9.140625" defaultRowHeight="12.75"/>
  <cols>
    <col min="1" max="1" width="9.8515625" style="194" customWidth="1"/>
    <col min="2" max="3" width="9.140625" style="194" customWidth="1"/>
    <col min="4" max="4" width="9.8515625" style="194" customWidth="1"/>
    <col min="5" max="5" width="9.140625" style="194" customWidth="1"/>
    <col min="6" max="6" width="14.421875" style="194" customWidth="1"/>
    <col min="7" max="7" width="4.8515625" style="194" customWidth="1"/>
    <col min="8" max="8" width="8.57421875" style="194" customWidth="1"/>
    <col min="9" max="9" width="9.8515625" style="194" customWidth="1"/>
    <col min="10" max="10" width="8.57421875" style="194" customWidth="1"/>
    <col min="11" max="12" width="13.7109375" style="194" customWidth="1"/>
    <col min="13" max="13" width="38.8515625" style="194" customWidth="1"/>
    <col min="14" max="16" width="9.140625" style="194" customWidth="1"/>
    <col min="17" max="17" width="6.140625" style="194" customWidth="1"/>
    <col min="18" max="18" width="8.57421875" style="194" customWidth="1"/>
    <col min="19" max="19" width="7.7109375" style="194" customWidth="1"/>
    <col min="20" max="20" width="10.421875" style="194" customWidth="1"/>
    <col min="21" max="22" width="8.8515625" style="194" customWidth="1"/>
    <col min="23" max="23" width="9.8515625" style="194" customWidth="1"/>
    <col min="24" max="24" width="12.28125" style="194" customWidth="1"/>
    <col min="25" max="25" width="4.140625" style="194" customWidth="1"/>
    <col min="26" max="26" width="10.28125" style="194" customWidth="1"/>
    <col min="27" max="27" width="8.140625" style="194" customWidth="1"/>
    <col min="28" max="28" width="8.57421875" style="194" customWidth="1"/>
    <col min="29" max="29" width="11.57421875" style="194" customWidth="1"/>
    <col min="30" max="32" width="9.00390625" style="194" customWidth="1"/>
    <col min="33" max="16384" width="9.140625" style="194" customWidth="1"/>
  </cols>
  <sheetData>
    <row r="1" spans="1:34" ht="21">
      <c r="A1" s="425" t="s">
        <v>43</v>
      </c>
      <c r="B1" s="425"/>
      <c r="C1" s="425"/>
      <c r="D1" s="425"/>
      <c r="E1" s="425"/>
      <c r="F1" s="425"/>
      <c r="G1" s="425"/>
      <c r="H1" s="425"/>
      <c r="I1" s="425"/>
      <c r="J1" s="425"/>
      <c r="K1" s="425"/>
      <c r="L1" s="78"/>
      <c r="M1" s="243" t="s">
        <v>584</v>
      </c>
      <c r="N1" s="386" t="s">
        <v>56</v>
      </c>
      <c r="O1" s="387"/>
      <c r="P1" s="387"/>
      <c r="Q1" s="387"/>
      <c r="R1" s="387"/>
      <c r="S1" s="387"/>
      <c r="T1" s="387"/>
      <c r="U1" s="387"/>
      <c r="V1" s="387"/>
      <c r="W1" s="387"/>
      <c r="X1" s="387"/>
      <c r="Y1" s="387"/>
      <c r="Z1" s="387"/>
      <c r="AA1" s="387"/>
      <c r="AB1" s="387"/>
      <c r="AC1" s="387"/>
      <c r="AD1" s="205"/>
      <c r="AE1" s="205"/>
      <c r="AF1" s="205"/>
      <c r="AG1" s="81"/>
      <c r="AH1" s="81"/>
    </row>
    <row r="2" spans="1:34" ht="47.25" customHeight="1" thickBot="1">
      <c r="A2" s="369" t="s">
        <v>44</v>
      </c>
      <c r="B2" s="369"/>
      <c r="C2" s="388" t="s">
        <v>410</v>
      </c>
      <c r="D2" s="388"/>
      <c r="E2" s="388"/>
      <c r="F2" s="388"/>
      <c r="G2" s="388"/>
      <c r="H2" s="212" t="s">
        <v>55</v>
      </c>
      <c r="I2" s="82">
        <v>100</v>
      </c>
      <c r="J2" s="212" t="s">
        <v>48</v>
      </c>
      <c r="K2" s="83">
        <v>1</v>
      </c>
      <c r="L2" s="84" t="s">
        <v>67</v>
      </c>
      <c r="M2" s="85"/>
      <c r="N2" s="389" t="s">
        <v>17</v>
      </c>
      <c r="O2" s="389"/>
      <c r="P2" s="390" t="str">
        <f>C2</f>
        <v>Cherry Cobbler</v>
      </c>
      <c r="Q2" s="390"/>
      <c r="R2" s="390"/>
      <c r="S2" s="390"/>
      <c r="T2" s="391"/>
      <c r="U2" s="86"/>
      <c r="V2" s="86"/>
      <c r="W2" s="212" t="s">
        <v>55</v>
      </c>
      <c r="X2" s="87">
        <f>I2</f>
        <v>100</v>
      </c>
      <c r="Y2" s="95"/>
      <c r="Z2" s="88" t="s">
        <v>53</v>
      </c>
      <c r="AA2" s="89">
        <f>K2</f>
        <v>1</v>
      </c>
      <c r="AB2" s="90" t="s">
        <v>67</v>
      </c>
      <c r="AC2" s="91"/>
      <c r="AD2" s="92"/>
      <c r="AE2" s="92"/>
      <c r="AF2" s="92"/>
      <c r="AG2" s="91"/>
      <c r="AH2" s="91"/>
    </row>
    <row r="3" spans="1:34" ht="19.5" customHeight="1">
      <c r="A3" s="209"/>
      <c r="B3" s="369"/>
      <c r="C3" s="419"/>
      <c r="D3" s="419"/>
      <c r="E3" s="419"/>
      <c r="F3" s="419"/>
      <c r="G3" s="419"/>
      <c r="H3" s="211"/>
      <c r="I3" s="205"/>
      <c r="J3" s="212"/>
      <c r="K3" s="89"/>
      <c r="L3" s="93"/>
      <c r="M3" s="94"/>
      <c r="N3" s="212"/>
      <c r="O3" s="212"/>
      <c r="P3" s="430">
        <f>C3</f>
        <v>0</v>
      </c>
      <c r="Q3" s="419"/>
      <c r="R3" s="419"/>
      <c r="S3" s="419"/>
      <c r="T3" s="419"/>
      <c r="U3" s="419"/>
      <c r="V3" s="419"/>
      <c r="W3" s="212"/>
      <c r="X3" s="95">
        <f>I3</f>
        <v>0</v>
      </c>
      <c r="Y3" s="95"/>
      <c r="Z3" s="88"/>
      <c r="AA3" s="89"/>
      <c r="AB3" s="90"/>
      <c r="AC3" s="91"/>
      <c r="AD3" s="92"/>
      <c r="AE3" s="92"/>
      <c r="AF3" s="92"/>
      <c r="AG3" s="91"/>
      <c r="AH3" s="91"/>
    </row>
    <row r="4" spans="2:34" ht="15" customHeight="1" thickBot="1">
      <c r="B4" s="410"/>
      <c r="C4" s="410"/>
      <c r="D4" s="410"/>
      <c r="E4" s="410"/>
      <c r="F4" s="410"/>
      <c r="G4" s="410"/>
      <c r="H4" s="96"/>
      <c r="I4" s="96"/>
      <c r="N4" s="97"/>
      <c r="O4" s="97"/>
      <c r="P4" s="410"/>
      <c r="Q4" s="410"/>
      <c r="R4" s="410"/>
      <c r="S4" s="410"/>
      <c r="T4" s="410"/>
      <c r="U4" s="410"/>
      <c r="V4" s="410"/>
      <c r="W4" s="205"/>
      <c r="X4" s="91"/>
      <c r="Y4" s="91"/>
      <c r="Z4" s="91"/>
      <c r="AA4" s="91"/>
      <c r="AB4" s="91"/>
      <c r="AC4" s="91"/>
      <c r="AD4" s="98"/>
      <c r="AE4" s="98"/>
      <c r="AF4" s="98"/>
      <c r="AG4" s="91"/>
      <c r="AH4" s="91"/>
    </row>
    <row r="5" spans="1:32" ht="45.75" customHeight="1" thickBot="1">
      <c r="A5" s="380" t="s">
        <v>1</v>
      </c>
      <c r="B5" s="431"/>
      <c r="C5" s="431"/>
      <c r="D5" s="432"/>
      <c r="E5" s="422" t="s">
        <v>54</v>
      </c>
      <c r="F5" s="424"/>
      <c r="G5" s="422" t="s">
        <v>32</v>
      </c>
      <c r="H5" s="423"/>
      <c r="I5" s="423"/>
      <c r="J5" s="423"/>
      <c r="K5" s="423"/>
      <c r="L5" s="423"/>
      <c r="M5" s="424"/>
      <c r="N5" s="420" t="s">
        <v>1</v>
      </c>
      <c r="O5" s="421"/>
      <c r="P5" s="421"/>
      <c r="Q5" s="421"/>
      <c r="R5" s="99" t="s">
        <v>31</v>
      </c>
      <c r="S5" s="210" t="s">
        <v>2</v>
      </c>
      <c r="T5" s="100" t="s">
        <v>51</v>
      </c>
      <c r="U5" s="99" t="s">
        <v>30</v>
      </c>
      <c r="V5" s="99" t="s">
        <v>49</v>
      </c>
      <c r="W5" s="99" t="s">
        <v>58</v>
      </c>
      <c r="X5" s="392" t="s">
        <v>164</v>
      </c>
      <c r="Y5" s="392"/>
      <c r="Z5" s="99" t="s">
        <v>50</v>
      </c>
      <c r="AA5" s="100" t="s">
        <v>13</v>
      </c>
      <c r="AB5" s="100" t="s">
        <v>207</v>
      </c>
      <c r="AC5" s="101" t="s">
        <v>208</v>
      </c>
      <c r="AD5" s="205"/>
      <c r="AE5" s="205"/>
      <c r="AF5" s="205"/>
    </row>
    <row r="6" spans="1:32" ht="18.75" customHeight="1">
      <c r="A6" s="434" t="s">
        <v>213</v>
      </c>
      <c r="B6" s="435"/>
      <c r="C6" s="435"/>
      <c r="D6" s="436"/>
      <c r="E6" s="365" t="s">
        <v>234</v>
      </c>
      <c r="F6" s="366"/>
      <c r="G6" s="102">
        <v>1</v>
      </c>
      <c r="H6" s="363" t="s">
        <v>411</v>
      </c>
      <c r="I6" s="428"/>
      <c r="J6" s="428"/>
      <c r="K6" s="428"/>
      <c r="L6" s="428"/>
      <c r="M6" s="429"/>
      <c r="N6" s="396" t="str">
        <f aca="true" t="shared" si="0" ref="N6:N21">A6</f>
        <v>Pie Crust -- SEE RECIPE</v>
      </c>
      <c r="O6" s="397"/>
      <c r="P6" s="397"/>
      <c r="Q6" s="397"/>
      <c r="R6" s="103">
        <v>0.325</v>
      </c>
      <c r="S6" s="104" t="s">
        <v>57</v>
      </c>
      <c r="T6" s="105">
        <f>R6*X2</f>
        <v>32.5</v>
      </c>
      <c r="U6" s="106">
        <f>(X2*R6)/AA6</f>
        <v>32.5</v>
      </c>
      <c r="V6" s="107" t="s">
        <v>57</v>
      </c>
      <c r="W6" s="108">
        <v>0.37</v>
      </c>
      <c r="X6" s="109">
        <f>U6/1</f>
        <v>32.5</v>
      </c>
      <c r="Y6" s="109"/>
      <c r="Z6" s="110">
        <f>W6*X6</f>
        <v>12.025</v>
      </c>
      <c r="AA6" s="111">
        <v>1</v>
      </c>
      <c r="AB6" s="112">
        <f>Z6/X2</f>
        <v>0.12025000000000001</v>
      </c>
      <c r="AC6" s="113">
        <f>Z6</f>
        <v>12.025</v>
      </c>
      <c r="AD6" s="114"/>
      <c r="AE6" s="114"/>
      <c r="AF6" s="114"/>
    </row>
    <row r="7" spans="1:32" ht="18.75" customHeight="1">
      <c r="A7" s="351" t="s">
        <v>385</v>
      </c>
      <c r="B7" s="352"/>
      <c r="C7" s="352"/>
      <c r="D7" s="353"/>
      <c r="E7" s="356" t="s">
        <v>237</v>
      </c>
      <c r="F7" s="355"/>
      <c r="G7" s="102">
        <v>2</v>
      </c>
      <c r="H7" s="352" t="s">
        <v>412</v>
      </c>
      <c r="I7" s="394"/>
      <c r="J7" s="394"/>
      <c r="K7" s="394"/>
      <c r="L7" s="394"/>
      <c r="M7" s="395"/>
      <c r="N7" s="396" t="str">
        <f t="shared" si="0"/>
        <v>Pie Filling, Cherry, Prepared</v>
      </c>
      <c r="O7" s="397"/>
      <c r="P7" s="397"/>
      <c r="Q7" s="397"/>
      <c r="R7" s="115">
        <v>0.03</v>
      </c>
      <c r="S7" s="104" t="s">
        <v>180</v>
      </c>
      <c r="T7" s="109">
        <f>X2*R7</f>
        <v>3</v>
      </c>
      <c r="U7" s="116">
        <f>(X2*R7)/AA7</f>
        <v>3</v>
      </c>
      <c r="V7" s="107" t="s">
        <v>180</v>
      </c>
      <c r="W7" s="108">
        <v>12.76</v>
      </c>
      <c r="X7" s="109">
        <f>U7/1</f>
        <v>3</v>
      </c>
      <c r="Y7" s="109"/>
      <c r="Z7" s="110">
        <f>W7*X7</f>
        <v>38.28</v>
      </c>
      <c r="AA7" s="117">
        <v>1</v>
      </c>
      <c r="AB7" s="112">
        <f>Z7/X2</f>
        <v>0.38280000000000003</v>
      </c>
      <c r="AC7" s="113">
        <f>Z7</f>
        <v>38.28</v>
      </c>
      <c r="AD7" s="114"/>
      <c r="AE7" s="114"/>
      <c r="AF7" s="114"/>
    </row>
    <row r="8" spans="1:32" ht="18.75" customHeight="1">
      <c r="A8" s="351"/>
      <c r="B8" s="352"/>
      <c r="C8" s="352"/>
      <c r="D8" s="353"/>
      <c r="E8" s="354"/>
      <c r="F8" s="355"/>
      <c r="G8" s="102">
        <v>3</v>
      </c>
      <c r="H8" s="352" t="s">
        <v>239</v>
      </c>
      <c r="I8" s="394"/>
      <c r="J8" s="394"/>
      <c r="K8" s="394"/>
      <c r="L8" s="394"/>
      <c r="M8" s="395"/>
      <c r="N8" s="396">
        <f>A8</f>
        <v>0</v>
      </c>
      <c r="O8" s="397"/>
      <c r="P8" s="397"/>
      <c r="Q8" s="397"/>
      <c r="R8" s="115"/>
      <c r="S8" s="104"/>
      <c r="T8" s="105"/>
      <c r="U8" s="116"/>
      <c r="V8" s="107"/>
      <c r="W8" s="108"/>
      <c r="X8" s="109"/>
      <c r="Y8" s="109"/>
      <c r="Z8" s="110"/>
      <c r="AA8" s="117"/>
      <c r="AB8" s="112"/>
      <c r="AC8" s="118"/>
      <c r="AD8" s="114"/>
      <c r="AE8" s="114"/>
      <c r="AF8" s="114"/>
    </row>
    <row r="9" spans="1:32" ht="18.75" customHeight="1">
      <c r="A9" s="351"/>
      <c r="B9" s="352"/>
      <c r="C9" s="352"/>
      <c r="D9" s="353"/>
      <c r="E9" s="356"/>
      <c r="F9" s="355"/>
      <c r="G9" s="102">
        <v>4</v>
      </c>
      <c r="H9" s="352" t="s">
        <v>413</v>
      </c>
      <c r="I9" s="394"/>
      <c r="J9" s="394"/>
      <c r="K9" s="394"/>
      <c r="L9" s="394"/>
      <c r="M9" s="395"/>
      <c r="N9" s="396">
        <f t="shared" si="0"/>
        <v>0</v>
      </c>
      <c r="O9" s="397"/>
      <c r="P9" s="397"/>
      <c r="Q9" s="397"/>
      <c r="R9" s="115"/>
      <c r="S9" s="104"/>
      <c r="T9" s="105"/>
      <c r="U9" s="116"/>
      <c r="V9" s="107"/>
      <c r="W9" s="108"/>
      <c r="X9" s="109"/>
      <c r="Y9" s="109"/>
      <c r="Z9" s="110"/>
      <c r="AA9" s="117"/>
      <c r="AB9" s="112"/>
      <c r="AC9" s="118"/>
      <c r="AD9" s="114"/>
      <c r="AE9" s="114"/>
      <c r="AF9" s="114"/>
    </row>
    <row r="10" spans="1:32" ht="18.75" customHeight="1">
      <c r="A10" s="351"/>
      <c r="B10" s="352"/>
      <c r="C10" s="352"/>
      <c r="D10" s="353"/>
      <c r="E10" s="356"/>
      <c r="F10" s="355"/>
      <c r="G10" s="102"/>
      <c r="H10" s="352" t="s">
        <v>414</v>
      </c>
      <c r="I10" s="473"/>
      <c r="J10" s="473"/>
      <c r="K10" s="473"/>
      <c r="L10" s="473"/>
      <c r="M10" s="474"/>
      <c r="N10" s="396">
        <f t="shared" si="0"/>
        <v>0</v>
      </c>
      <c r="O10" s="397"/>
      <c r="P10" s="397"/>
      <c r="Q10" s="397"/>
      <c r="R10" s="119"/>
      <c r="S10" s="104"/>
      <c r="T10" s="105"/>
      <c r="U10" s="116"/>
      <c r="V10" s="107"/>
      <c r="W10" s="108"/>
      <c r="X10" s="109"/>
      <c r="Y10" s="109"/>
      <c r="Z10" s="110"/>
      <c r="AA10" s="117"/>
      <c r="AB10" s="112"/>
      <c r="AC10" s="118"/>
      <c r="AD10" s="114"/>
      <c r="AE10" s="114"/>
      <c r="AF10" s="114"/>
    </row>
    <row r="11" spans="1:32" ht="18.75" customHeight="1">
      <c r="A11" s="351"/>
      <c r="B11" s="352"/>
      <c r="C11" s="352"/>
      <c r="D11" s="353"/>
      <c r="E11" s="356"/>
      <c r="F11" s="355"/>
      <c r="G11" s="102">
        <v>5</v>
      </c>
      <c r="H11" s="352" t="s">
        <v>242</v>
      </c>
      <c r="I11" s="473"/>
      <c r="J11" s="473"/>
      <c r="K11" s="473"/>
      <c r="L11" s="473"/>
      <c r="M11" s="474"/>
      <c r="N11" s="393">
        <f t="shared" si="0"/>
        <v>0</v>
      </c>
      <c r="O11" s="359"/>
      <c r="P11" s="359"/>
      <c r="Q11" s="359"/>
      <c r="R11" s="115"/>
      <c r="S11" s="104"/>
      <c r="T11" s="105"/>
      <c r="U11" s="116"/>
      <c r="V11" s="107"/>
      <c r="W11" s="108"/>
      <c r="X11" s="109"/>
      <c r="Y11" s="109"/>
      <c r="Z11" s="110"/>
      <c r="AA11" s="117"/>
      <c r="AB11" s="112"/>
      <c r="AC11" s="113"/>
      <c r="AD11" s="114"/>
      <c r="AE11" s="114"/>
      <c r="AF11" s="114"/>
    </row>
    <row r="12" spans="1:32" ht="18.75" customHeight="1">
      <c r="A12" s="351"/>
      <c r="B12" s="352"/>
      <c r="C12" s="352"/>
      <c r="D12" s="353"/>
      <c r="E12" s="356"/>
      <c r="F12" s="355"/>
      <c r="G12" s="102">
        <v>6</v>
      </c>
      <c r="H12" s="352" t="s">
        <v>243</v>
      </c>
      <c r="I12" s="473"/>
      <c r="J12" s="473"/>
      <c r="K12" s="473"/>
      <c r="L12" s="473"/>
      <c r="M12" s="474"/>
      <c r="N12" s="351">
        <f>A12</f>
        <v>0</v>
      </c>
      <c r="O12" s="357"/>
      <c r="P12" s="357"/>
      <c r="Q12" s="357"/>
      <c r="R12" s="115"/>
      <c r="S12" s="104"/>
      <c r="T12" s="105"/>
      <c r="U12" s="116"/>
      <c r="V12" s="107"/>
      <c r="W12" s="108"/>
      <c r="X12" s="109"/>
      <c r="Y12" s="109"/>
      <c r="Z12" s="110"/>
      <c r="AA12" s="117"/>
      <c r="AB12" s="112"/>
      <c r="AC12" s="118"/>
      <c r="AD12" s="114"/>
      <c r="AE12" s="114"/>
      <c r="AF12" s="114"/>
    </row>
    <row r="13" spans="1:32" ht="18.75" customHeight="1">
      <c r="A13" s="351"/>
      <c r="B13" s="352"/>
      <c r="C13" s="352"/>
      <c r="D13" s="353"/>
      <c r="E13" s="354"/>
      <c r="F13" s="355"/>
      <c r="G13" s="102">
        <v>7</v>
      </c>
      <c r="H13" s="352" t="s">
        <v>244</v>
      </c>
      <c r="I13" s="394"/>
      <c r="J13" s="394"/>
      <c r="K13" s="394"/>
      <c r="L13" s="394"/>
      <c r="M13" s="395"/>
      <c r="N13" s="396">
        <f t="shared" si="0"/>
        <v>0</v>
      </c>
      <c r="O13" s="397"/>
      <c r="P13" s="397"/>
      <c r="Q13" s="397"/>
      <c r="R13" s="115"/>
      <c r="S13" s="104"/>
      <c r="T13" s="105"/>
      <c r="U13" s="116"/>
      <c r="V13" s="107"/>
      <c r="W13" s="108"/>
      <c r="X13" s="109"/>
      <c r="Y13" s="109"/>
      <c r="Z13" s="110"/>
      <c r="AA13" s="117"/>
      <c r="AB13" s="112"/>
      <c r="AC13" s="118"/>
      <c r="AD13" s="114"/>
      <c r="AE13" s="114"/>
      <c r="AF13" s="114"/>
    </row>
    <row r="14" spans="1:32" ht="18.75" customHeight="1">
      <c r="A14" s="351"/>
      <c r="B14" s="352"/>
      <c r="C14" s="352"/>
      <c r="D14" s="353"/>
      <c r="E14" s="354"/>
      <c r="F14" s="355"/>
      <c r="G14" s="102">
        <v>8</v>
      </c>
      <c r="H14" s="352" t="s">
        <v>245</v>
      </c>
      <c r="I14" s="394"/>
      <c r="J14" s="394"/>
      <c r="K14" s="394"/>
      <c r="L14" s="394"/>
      <c r="M14" s="395"/>
      <c r="N14" s="396">
        <f t="shared" si="0"/>
        <v>0</v>
      </c>
      <c r="O14" s="397"/>
      <c r="P14" s="397"/>
      <c r="Q14" s="397"/>
      <c r="R14" s="115"/>
      <c r="S14" s="104"/>
      <c r="T14" s="105"/>
      <c r="U14" s="116"/>
      <c r="V14" s="107"/>
      <c r="W14" s="108"/>
      <c r="X14" s="109"/>
      <c r="Y14" s="109"/>
      <c r="Z14" s="110"/>
      <c r="AA14" s="117"/>
      <c r="AB14" s="112"/>
      <c r="AC14" s="118"/>
      <c r="AD14" s="114"/>
      <c r="AE14" s="114"/>
      <c r="AF14" s="114"/>
    </row>
    <row r="15" spans="1:32" ht="18.75" customHeight="1">
      <c r="A15" s="351"/>
      <c r="B15" s="352"/>
      <c r="C15" s="352"/>
      <c r="D15" s="353"/>
      <c r="E15" s="354"/>
      <c r="F15" s="355"/>
      <c r="G15" s="102">
        <v>9</v>
      </c>
      <c r="H15" s="352" t="s">
        <v>415</v>
      </c>
      <c r="I15" s="394"/>
      <c r="J15" s="394"/>
      <c r="K15" s="394"/>
      <c r="L15" s="394"/>
      <c r="M15" s="395"/>
      <c r="N15" s="396">
        <f t="shared" si="0"/>
        <v>0</v>
      </c>
      <c r="O15" s="397"/>
      <c r="P15" s="397"/>
      <c r="Q15" s="397"/>
      <c r="R15" s="115"/>
      <c r="S15" s="104"/>
      <c r="T15" s="105"/>
      <c r="U15" s="120"/>
      <c r="V15" s="107"/>
      <c r="W15" s="108"/>
      <c r="X15" s="105"/>
      <c r="Y15" s="105"/>
      <c r="Z15" s="110"/>
      <c r="AA15" s="117"/>
      <c r="AB15" s="112"/>
      <c r="AC15" s="118"/>
      <c r="AD15" s="114"/>
      <c r="AE15" s="114"/>
      <c r="AF15" s="114"/>
    </row>
    <row r="16" spans="1:32" ht="18.75" customHeight="1">
      <c r="A16" s="351"/>
      <c r="B16" s="352"/>
      <c r="C16" s="352"/>
      <c r="D16" s="353"/>
      <c r="E16" s="354"/>
      <c r="F16" s="355"/>
      <c r="G16" s="102">
        <v>10</v>
      </c>
      <c r="H16" s="352" t="s">
        <v>416</v>
      </c>
      <c r="I16" s="394"/>
      <c r="J16" s="394"/>
      <c r="K16" s="394"/>
      <c r="L16" s="394"/>
      <c r="M16" s="395"/>
      <c r="N16" s="396">
        <f t="shared" si="0"/>
        <v>0</v>
      </c>
      <c r="O16" s="397"/>
      <c r="P16" s="397"/>
      <c r="Q16" s="397"/>
      <c r="R16" s="115"/>
      <c r="S16" s="104"/>
      <c r="T16" s="105"/>
      <c r="U16" s="116"/>
      <c r="V16" s="107"/>
      <c r="W16" s="108"/>
      <c r="X16" s="105"/>
      <c r="Y16" s="105"/>
      <c r="Z16" s="110"/>
      <c r="AA16" s="117"/>
      <c r="AB16" s="112"/>
      <c r="AC16" s="118"/>
      <c r="AD16" s="114"/>
      <c r="AE16" s="114"/>
      <c r="AF16" s="114"/>
    </row>
    <row r="17" spans="1:32" ht="18.75" customHeight="1">
      <c r="A17" s="351"/>
      <c r="B17" s="352"/>
      <c r="C17" s="352"/>
      <c r="D17" s="353"/>
      <c r="E17" s="354"/>
      <c r="F17" s="355"/>
      <c r="G17" s="102"/>
      <c r="H17" s="352" t="s">
        <v>417</v>
      </c>
      <c r="I17" s="394"/>
      <c r="J17" s="394"/>
      <c r="K17" s="394"/>
      <c r="L17" s="394"/>
      <c r="M17" s="395"/>
      <c r="N17" s="396">
        <f t="shared" si="0"/>
        <v>0</v>
      </c>
      <c r="O17" s="397"/>
      <c r="P17" s="397"/>
      <c r="Q17" s="397"/>
      <c r="R17" s="121"/>
      <c r="S17" s="104"/>
      <c r="T17" s="105"/>
      <c r="U17" s="116"/>
      <c r="V17" s="107"/>
      <c r="W17" s="108"/>
      <c r="X17" s="105"/>
      <c r="Y17" s="105"/>
      <c r="Z17" s="110"/>
      <c r="AA17" s="117"/>
      <c r="AB17" s="112"/>
      <c r="AC17" s="118"/>
      <c r="AD17" s="114"/>
      <c r="AE17" s="114"/>
      <c r="AF17" s="114"/>
    </row>
    <row r="18" spans="1:32" ht="18.75" customHeight="1">
      <c r="A18" s="351"/>
      <c r="B18" s="352"/>
      <c r="C18" s="352"/>
      <c r="D18" s="353"/>
      <c r="E18" s="354"/>
      <c r="F18" s="355"/>
      <c r="G18" s="102">
        <v>11</v>
      </c>
      <c r="H18" s="352" t="s">
        <v>249</v>
      </c>
      <c r="I18" s="394"/>
      <c r="J18" s="394"/>
      <c r="K18" s="394"/>
      <c r="L18" s="394"/>
      <c r="M18" s="395"/>
      <c r="N18" s="396">
        <f t="shared" si="0"/>
        <v>0</v>
      </c>
      <c r="O18" s="397"/>
      <c r="P18" s="397"/>
      <c r="Q18" s="397"/>
      <c r="R18" s="121"/>
      <c r="S18" s="104"/>
      <c r="T18" s="105"/>
      <c r="U18" s="116"/>
      <c r="V18" s="107"/>
      <c r="W18" s="108"/>
      <c r="X18" s="105"/>
      <c r="Y18" s="105"/>
      <c r="Z18" s="110"/>
      <c r="AA18" s="117"/>
      <c r="AB18" s="112"/>
      <c r="AC18" s="118"/>
      <c r="AD18" s="114"/>
      <c r="AE18" s="114"/>
      <c r="AF18" s="114"/>
    </row>
    <row r="19" spans="1:32" ht="18.75" customHeight="1">
      <c r="A19" s="351"/>
      <c r="B19" s="352"/>
      <c r="C19" s="352"/>
      <c r="D19" s="353"/>
      <c r="E19" s="354"/>
      <c r="F19" s="355"/>
      <c r="G19" s="102"/>
      <c r="H19" s="352"/>
      <c r="I19" s="394"/>
      <c r="J19" s="394"/>
      <c r="K19" s="394"/>
      <c r="L19" s="394"/>
      <c r="M19" s="395"/>
      <c r="N19" s="396">
        <f t="shared" si="0"/>
        <v>0</v>
      </c>
      <c r="O19" s="397"/>
      <c r="P19" s="397"/>
      <c r="Q19" s="397"/>
      <c r="R19" s="121"/>
      <c r="S19" s="104"/>
      <c r="T19" s="105"/>
      <c r="U19" s="120"/>
      <c r="V19" s="107"/>
      <c r="W19" s="108"/>
      <c r="X19" s="105"/>
      <c r="Y19" s="105"/>
      <c r="Z19" s="110"/>
      <c r="AA19" s="117"/>
      <c r="AB19" s="112"/>
      <c r="AC19" s="118"/>
      <c r="AD19" s="114"/>
      <c r="AE19" s="114"/>
      <c r="AF19" s="114"/>
    </row>
    <row r="20" spans="1:32" ht="18.75" customHeight="1">
      <c r="A20" s="351"/>
      <c r="B20" s="352"/>
      <c r="C20" s="352"/>
      <c r="D20" s="353"/>
      <c r="E20" s="354"/>
      <c r="F20" s="355"/>
      <c r="G20" s="102"/>
      <c r="H20" s="352"/>
      <c r="I20" s="394"/>
      <c r="J20" s="394"/>
      <c r="K20" s="394"/>
      <c r="L20" s="394"/>
      <c r="M20" s="395"/>
      <c r="N20" s="396">
        <f t="shared" si="0"/>
        <v>0</v>
      </c>
      <c r="O20" s="397"/>
      <c r="P20" s="397"/>
      <c r="Q20" s="397"/>
      <c r="R20" s="121"/>
      <c r="S20" s="104"/>
      <c r="T20" s="105"/>
      <c r="U20" s="120"/>
      <c r="V20" s="107"/>
      <c r="W20" s="108"/>
      <c r="X20" s="105"/>
      <c r="Y20" s="105"/>
      <c r="Z20" s="110"/>
      <c r="AA20" s="117"/>
      <c r="AB20" s="112"/>
      <c r="AC20" s="118"/>
      <c r="AD20" s="114"/>
      <c r="AE20" s="114"/>
      <c r="AF20" s="114"/>
    </row>
    <row r="21" spans="1:32" ht="18.75" customHeight="1">
      <c r="A21" s="351"/>
      <c r="B21" s="352"/>
      <c r="C21" s="352"/>
      <c r="D21" s="353"/>
      <c r="E21" s="354"/>
      <c r="F21" s="355"/>
      <c r="G21" s="102"/>
      <c r="H21" s="352"/>
      <c r="I21" s="394"/>
      <c r="J21" s="394"/>
      <c r="K21" s="394"/>
      <c r="L21" s="394"/>
      <c r="M21" s="395"/>
      <c r="N21" s="396">
        <f t="shared" si="0"/>
        <v>0</v>
      </c>
      <c r="O21" s="397"/>
      <c r="P21" s="397"/>
      <c r="Q21" s="397"/>
      <c r="R21" s="121"/>
      <c r="S21" s="104"/>
      <c r="T21" s="105"/>
      <c r="U21" s="120"/>
      <c r="V21" s="107"/>
      <c r="W21" s="108"/>
      <c r="X21" s="105"/>
      <c r="Y21" s="105"/>
      <c r="Z21" s="110"/>
      <c r="AA21" s="117"/>
      <c r="AB21" s="112"/>
      <c r="AC21" s="118"/>
      <c r="AD21" s="114"/>
      <c r="AE21" s="114"/>
      <c r="AF21" s="114"/>
    </row>
    <row r="22" spans="1:32" ht="18.75" customHeight="1">
      <c r="A22" s="351"/>
      <c r="B22" s="352"/>
      <c r="C22" s="352"/>
      <c r="D22" s="353"/>
      <c r="E22" s="354"/>
      <c r="F22" s="355"/>
      <c r="G22" s="102"/>
      <c r="H22" s="352"/>
      <c r="I22" s="394"/>
      <c r="J22" s="394"/>
      <c r="K22" s="394"/>
      <c r="L22" s="394"/>
      <c r="M22" s="395"/>
      <c r="N22" s="396">
        <f>A22</f>
        <v>0</v>
      </c>
      <c r="O22" s="397"/>
      <c r="P22" s="397"/>
      <c r="Q22" s="397"/>
      <c r="R22" s="121"/>
      <c r="S22" s="104"/>
      <c r="T22" s="105"/>
      <c r="U22" s="116"/>
      <c r="V22" s="107"/>
      <c r="W22" s="108"/>
      <c r="X22" s="105"/>
      <c r="Y22" s="105"/>
      <c r="Z22" s="110"/>
      <c r="AA22" s="117"/>
      <c r="AB22" s="112"/>
      <c r="AC22" s="118"/>
      <c r="AD22" s="114"/>
      <c r="AE22" s="114"/>
      <c r="AF22" s="114"/>
    </row>
    <row r="23" spans="1:32" ht="18.75" customHeight="1" thickBot="1">
      <c r="A23" s="413"/>
      <c r="B23" s="400"/>
      <c r="C23" s="400"/>
      <c r="D23" s="414"/>
      <c r="E23" s="354"/>
      <c r="F23" s="355"/>
      <c r="G23" s="122"/>
      <c r="H23" s="400"/>
      <c r="I23" s="401"/>
      <c r="J23" s="401"/>
      <c r="K23" s="401"/>
      <c r="L23" s="401"/>
      <c r="M23" s="402"/>
      <c r="N23" s="396">
        <f>A23</f>
        <v>0</v>
      </c>
      <c r="O23" s="397"/>
      <c r="P23" s="397"/>
      <c r="Q23" s="397"/>
      <c r="R23" s="121"/>
      <c r="S23" s="104"/>
      <c r="T23" s="105"/>
      <c r="U23" s="120"/>
      <c r="V23" s="107"/>
      <c r="W23" s="108"/>
      <c r="X23" s="105"/>
      <c r="Y23" s="105"/>
      <c r="Z23" s="110"/>
      <c r="AA23" s="117"/>
      <c r="AB23" s="112"/>
      <c r="AC23" s="118"/>
      <c r="AD23" s="114"/>
      <c r="AE23" s="114"/>
      <c r="AF23" s="114"/>
    </row>
    <row r="24" spans="1:32" ht="25.5" customHeight="1" thickBot="1">
      <c r="A24" s="123"/>
      <c r="B24" s="197"/>
      <c r="C24" s="197"/>
      <c r="D24" s="197"/>
      <c r="E24" s="197"/>
      <c r="F24" s="197"/>
      <c r="G24" s="197"/>
      <c r="H24" s="197"/>
      <c r="I24" s="197"/>
      <c r="J24" s="197"/>
      <c r="K24" s="198"/>
      <c r="L24" s="213"/>
      <c r="M24" s="213"/>
      <c r="N24" s="415" t="s">
        <v>47</v>
      </c>
      <c r="O24" s="416"/>
      <c r="P24" s="416"/>
      <c r="Q24" s="417"/>
      <c r="R24" s="418" t="s">
        <v>7</v>
      </c>
      <c r="S24" s="417"/>
      <c r="T24" s="417"/>
      <c r="U24" s="417"/>
      <c r="V24" s="417"/>
      <c r="W24" s="417"/>
      <c r="X24" s="417"/>
      <c r="Y24" s="417"/>
      <c r="Z24" s="417"/>
      <c r="AA24" s="417"/>
      <c r="AB24" s="417"/>
      <c r="AC24" s="124">
        <f>ROUNDUP(SUM(AC6:AC23),5)</f>
        <v>50.305</v>
      </c>
      <c r="AD24" s="114"/>
      <c r="AE24" s="114"/>
      <c r="AF24" s="114"/>
    </row>
    <row r="25" spans="1:32" ht="20.25" customHeight="1">
      <c r="A25" s="403" t="s">
        <v>45</v>
      </c>
      <c r="B25" s="404"/>
      <c r="C25" s="404"/>
      <c r="D25" s="404"/>
      <c r="E25" s="404"/>
      <c r="F25" s="404"/>
      <c r="G25" s="404"/>
      <c r="H25" s="404"/>
      <c r="I25" s="404"/>
      <c r="J25" s="404"/>
      <c r="K25" s="405"/>
      <c r="L25" s="220"/>
      <c r="M25" s="220"/>
      <c r="N25" s="411"/>
      <c r="O25" s="412"/>
      <c r="P25" s="412"/>
      <c r="Q25" s="412"/>
      <c r="R25" s="125"/>
      <c r="S25" s="125"/>
      <c r="T25" s="125"/>
      <c r="U25" s="125"/>
      <c r="V25" s="125"/>
      <c r="W25" s="95" t="s">
        <v>9</v>
      </c>
      <c r="X25" s="95"/>
      <c r="Y25" s="95"/>
      <c r="Z25" s="95"/>
      <c r="AA25" s="95"/>
      <c r="AB25" s="95"/>
      <c r="AC25" s="126">
        <f>ROUND(AC24*10/100,5)</f>
        <v>5.0305</v>
      </c>
      <c r="AD25" s="114"/>
      <c r="AE25" s="114"/>
      <c r="AF25" s="114"/>
    </row>
    <row r="26" spans="1:32" ht="22.5" customHeight="1" thickBot="1">
      <c r="A26" s="329" t="s">
        <v>42</v>
      </c>
      <c r="B26" s="398"/>
      <c r="C26" s="398"/>
      <c r="D26" s="398"/>
      <c r="E26" s="398"/>
      <c r="F26" s="199"/>
      <c r="G26" s="331" t="s">
        <v>46</v>
      </c>
      <c r="H26" s="331"/>
      <c r="I26" s="331" t="s">
        <v>68</v>
      </c>
      <c r="J26" s="398"/>
      <c r="K26" s="399"/>
      <c r="L26" s="199"/>
      <c r="M26" s="199"/>
      <c r="N26" s="127"/>
      <c r="O26" s="200"/>
      <c r="P26" s="410"/>
      <c r="Q26" s="410"/>
      <c r="R26" s="128"/>
      <c r="S26" s="128"/>
      <c r="T26" s="128"/>
      <c r="U26" s="128"/>
      <c r="V26" s="128"/>
      <c r="W26" s="87" t="s">
        <v>6</v>
      </c>
      <c r="X26" s="87"/>
      <c r="Y26" s="87"/>
      <c r="Z26" s="87"/>
      <c r="AA26" s="87"/>
      <c r="AB26" s="87"/>
      <c r="AC26" s="129">
        <f>AC24+AC25</f>
        <v>55.335499999999996</v>
      </c>
      <c r="AD26" s="114"/>
      <c r="AE26" s="114"/>
      <c r="AF26" s="114"/>
    </row>
    <row r="27" spans="18:32" ht="7.5" customHeight="1" thickBot="1">
      <c r="R27" s="319"/>
      <c r="S27" s="319"/>
      <c r="T27" s="205"/>
      <c r="U27" s="205"/>
      <c r="V27" s="205"/>
      <c r="W27" s="205"/>
      <c r="X27" s="205"/>
      <c r="Y27" s="205"/>
      <c r="Z27" s="205"/>
      <c r="AA27" s="212"/>
      <c r="AB27" s="212"/>
      <c r="AC27" s="212"/>
      <c r="AD27" s="81"/>
      <c r="AE27" s="81"/>
      <c r="AF27" s="81"/>
    </row>
    <row r="28" spans="1:32" ht="20.25" customHeight="1">
      <c r="A28" s="196" t="s">
        <v>35</v>
      </c>
      <c r="B28" s="313" t="s">
        <v>36</v>
      </c>
      <c r="C28" s="313"/>
      <c r="D28" s="65" t="s">
        <v>37</v>
      </c>
      <c r="E28" s="65" t="s">
        <v>38</v>
      </c>
      <c r="F28" s="65" t="s">
        <v>39</v>
      </c>
      <c r="G28" s="313" t="s">
        <v>40</v>
      </c>
      <c r="H28" s="313"/>
      <c r="I28" s="313" t="s">
        <v>41</v>
      </c>
      <c r="J28" s="313"/>
      <c r="K28" s="313" t="s">
        <v>52</v>
      </c>
      <c r="L28" s="313"/>
      <c r="M28" s="196" t="s">
        <v>209</v>
      </c>
      <c r="N28" s="462" t="s">
        <v>5</v>
      </c>
      <c r="O28" s="322"/>
      <c r="P28" s="322"/>
      <c r="Q28" s="213"/>
      <c r="R28" s="322"/>
      <c r="S28" s="323"/>
      <c r="T28" s="206"/>
      <c r="U28" s="206"/>
      <c r="V28" s="206"/>
      <c r="W28" s="311" t="s">
        <v>204</v>
      </c>
      <c r="X28" s="312"/>
      <c r="Y28" s="312"/>
      <c r="Z28" s="312"/>
      <c r="AA28" s="312"/>
      <c r="AB28" s="207"/>
      <c r="AC28" s="233">
        <f>AC26/X2</f>
        <v>0.5533549999999999</v>
      </c>
      <c r="AD28" s="130"/>
      <c r="AE28" s="130"/>
      <c r="AF28" s="130"/>
    </row>
    <row r="29" spans="1:32" ht="37.5" customHeight="1">
      <c r="A29" s="196" t="s">
        <v>418</v>
      </c>
      <c r="B29" s="313" t="s">
        <v>419</v>
      </c>
      <c r="C29" s="313"/>
      <c r="D29" s="65" t="s">
        <v>318</v>
      </c>
      <c r="E29" s="65" t="s">
        <v>254</v>
      </c>
      <c r="F29" s="65" t="s">
        <v>85</v>
      </c>
      <c r="G29" s="313" t="s">
        <v>420</v>
      </c>
      <c r="H29" s="313"/>
      <c r="I29" s="313" t="s">
        <v>421</v>
      </c>
      <c r="J29" s="313"/>
      <c r="K29" s="313" t="s">
        <v>59</v>
      </c>
      <c r="L29" s="313"/>
      <c r="M29" s="183">
        <f ca="1">NOW()</f>
        <v>41122.35318252315</v>
      </c>
      <c r="N29" s="131" t="s">
        <v>19</v>
      </c>
      <c r="O29" s="88" t="s">
        <v>20</v>
      </c>
      <c r="P29" s="88" t="s">
        <v>21</v>
      </c>
      <c r="Q29" s="88" t="s">
        <v>22</v>
      </c>
      <c r="R29" s="406" t="s">
        <v>8</v>
      </c>
      <c r="S29" s="407"/>
      <c r="T29" s="203"/>
      <c r="U29" s="203"/>
      <c r="V29" s="203"/>
      <c r="W29" s="184"/>
      <c r="X29" s="204" t="s">
        <v>205</v>
      </c>
      <c r="Y29" s="204"/>
      <c r="Z29" s="204"/>
      <c r="AA29" s="204" t="s">
        <v>23</v>
      </c>
      <c r="AB29" s="408" t="s">
        <v>24</v>
      </c>
      <c r="AC29" s="409"/>
      <c r="AD29" s="130"/>
      <c r="AE29" s="130"/>
      <c r="AF29" s="130"/>
    </row>
    <row r="30" spans="14:29" ht="19.5" customHeight="1" thickBot="1">
      <c r="N30" s="136">
        <f>X2</f>
        <v>100</v>
      </c>
      <c r="O30" s="137"/>
      <c r="P30" s="138">
        <f>AC26</f>
        <v>55.335499999999996</v>
      </c>
      <c r="Q30" s="139">
        <v>0</v>
      </c>
      <c r="R30" s="307">
        <f>P30+Q30</f>
        <v>55.335499999999996</v>
      </c>
      <c r="S30" s="308"/>
      <c r="T30" s="140"/>
      <c r="U30" s="141"/>
      <c r="V30" s="141"/>
      <c r="W30" s="127"/>
      <c r="X30" s="142">
        <f>AC28/AA30</f>
        <v>1.8445166666666666</v>
      </c>
      <c r="Y30" s="142"/>
      <c r="Z30" s="142"/>
      <c r="AA30" s="143">
        <v>0.3</v>
      </c>
      <c r="AB30" s="309">
        <f ca="1">NOW()</f>
        <v>41122.35318252315</v>
      </c>
      <c r="AC30" s="310"/>
    </row>
  </sheetData>
  <sheetProtection/>
  <mergeCells count="109">
    <mergeCell ref="B3:G4"/>
    <mergeCell ref="P3:V4"/>
    <mergeCell ref="A5:D5"/>
    <mergeCell ref="E5:F5"/>
    <mergeCell ref="G5:M5"/>
    <mergeCell ref="N5:Q5"/>
    <mergeCell ref="A1:K1"/>
    <mergeCell ref="N1:AC1"/>
    <mergeCell ref="A2:B2"/>
    <mergeCell ref="C2:G2"/>
    <mergeCell ref="N2:O2"/>
    <mergeCell ref="P2:T2"/>
    <mergeCell ref="X5:Y5"/>
    <mergeCell ref="A6:D6"/>
    <mergeCell ref="E6:F6"/>
    <mergeCell ref="H6:M6"/>
    <mergeCell ref="N6:Q6"/>
    <mergeCell ref="A7:D7"/>
    <mergeCell ref="E7:F7"/>
    <mergeCell ref="H7:M7"/>
    <mergeCell ref="N7:Q7"/>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22:D22"/>
    <mergeCell ref="E22:F22"/>
    <mergeCell ref="H22:M22"/>
    <mergeCell ref="N22:Q22"/>
    <mergeCell ref="A23:D23"/>
    <mergeCell ref="E23:F23"/>
    <mergeCell ref="H23:M23"/>
    <mergeCell ref="N23:Q23"/>
    <mergeCell ref="A20:D20"/>
    <mergeCell ref="E20:F20"/>
    <mergeCell ref="H20:M20"/>
    <mergeCell ref="N20:Q20"/>
    <mergeCell ref="A21:D21"/>
    <mergeCell ref="E21:F21"/>
    <mergeCell ref="H21:M21"/>
    <mergeCell ref="N21:Q21"/>
    <mergeCell ref="R27:S27"/>
    <mergeCell ref="B28:C28"/>
    <mergeCell ref="G28:H28"/>
    <mergeCell ref="I28:J28"/>
    <mergeCell ref="K28:L28"/>
    <mergeCell ref="N28:P28"/>
    <mergeCell ref="R28:S28"/>
    <mergeCell ref="N24:Q24"/>
    <mergeCell ref="R24:AB24"/>
    <mergeCell ref="A25:K25"/>
    <mergeCell ref="N25:Q25"/>
    <mergeCell ref="A26:E26"/>
    <mergeCell ref="G26:H26"/>
    <mergeCell ref="I26:K26"/>
    <mergeCell ref="P26:Q26"/>
    <mergeCell ref="AB29:AC29"/>
    <mergeCell ref="R30:S30"/>
    <mergeCell ref="AB30:AC30"/>
    <mergeCell ref="W28:AA28"/>
    <mergeCell ref="B29:C29"/>
    <mergeCell ref="G29:H29"/>
    <mergeCell ref="I29:J29"/>
    <mergeCell ref="K29:L29"/>
    <mergeCell ref="R29:S29"/>
  </mergeCells>
  <hyperlinks>
    <hyperlink ref="A6:D6" location="'Pie Crust'!A1" display="Pie Crust -- SEE RECIPE"/>
    <hyperlink ref="M1" location="LIST!A1" display="BACK TO MENU LIST"/>
  </hyperlinks>
  <printOptions/>
  <pageMargins left="0.7" right="0.45" top="0.75" bottom="0.5" header="0.3" footer="0.3"/>
  <pageSetup horizontalDpi="600" verticalDpi="600" orientation="landscape" scale="78" r:id="rId1"/>
  <colBreaks count="1" manualBreakCount="1">
    <brk id="13" max="65535" man="1"/>
  </colBreaks>
</worksheet>
</file>

<file path=xl/worksheets/sheet19.xml><?xml version="1.0" encoding="utf-8"?>
<worksheet xmlns="http://schemas.openxmlformats.org/spreadsheetml/2006/main" xmlns:r="http://schemas.openxmlformats.org/officeDocument/2006/relationships">
  <dimension ref="A1:AH30"/>
  <sheetViews>
    <sheetView zoomScalePageLayoutView="0" workbookViewId="0" topLeftCell="J1">
      <selection activeCell="M1" sqref="M1"/>
    </sheetView>
  </sheetViews>
  <sheetFormatPr defaultColWidth="9.140625" defaultRowHeight="12.75"/>
  <cols>
    <col min="1" max="1" width="9.8515625" style="194" customWidth="1"/>
    <col min="2" max="3" width="9.140625" style="194" customWidth="1"/>
    <col min="4" max="4" width="9.8515625" style="194" customWidth="1"/>
    <col min="5" max="5" width="9.140625" style="194" customWidth="1"/>
    <col min="6" max="6" width="14.421875" style="194" customWidth="1"/>
    <col min="7" max="7" width="4.8515625" style="194" customWidth="1"/>
    <col min="8" max="8" width="8.57421875" style="194" customWidth="1"/>
    <col min="9" max="9" width="9.8515625" style="194" customWidth="1"/>
    <col min="10" max="10" width="8.57421875" style="194" customWidth="1"/>
    <col min="11" max="12" width="13.7109375" style="194" customWidth="1"/>
    <col min="13" max="13" width="38.8515625" style="194" customWidth="1"/>
    <col min="14" max="16" width="9.140625" style="194" customWidth="1"/>
    <col min="17" max="17" width="6.140625" style="194" customWidth="1"/>
    <col min="18" max="18" width="8.57421875" style="194" customWidth="1"/>
    <col min="19" max="19" width="7.7109375" style="194" customWidth="1"/>
    <col min="20" max="20" width="10.421875" style="194" customWidth="1"/>
    <col min="21" max="22" width="8.8515625" style="194" customWidth="1"/>
    <col min="23" max="23" width="9.8515625" style="194" customWidth="1"/>
    <col min="24" max="24" width="12.28125" style="194" customWidth="1"/>
    <col min="25" max="25" width="4.8515625" style="194" customWidth="1"/>
    <col min="26" max="26" width="10.28125" style="194" customWidth="1"/>
    <col min="27" max="27" width="8.140625" style="194" customWidth="1"/>
    <col min="28" max="28" width="8.57421875" style="194" customWidth="1"/>
    <col min="29" max="29" width="11.57421875" style="194" customWidth="1"/>
    <col min="30" max="32" width="9.00390625" style="194" customWidth="1"/>
    <col min="33" max="16384" width="9.140625" style="194" customWidth="1"/>
  </cols>
  <sheetData>
    <row r="1" spans="1:34" ht="21">
      <c r="A1" s="453" t="s">
        <v>43</v>
      </c>
      <c r="B1" s="453"/>
      <c r="C1" s="453"/>
      <c r="D1" s="453"/>
      <c r="E1" s="453"/>
      <c r="F1" s="453"/>
      <c r="G1" s="453"/>
      <c r="H1" s="453"/>
      <c r="I1" s="453"/>
      <c r="J1" s="453"/>
      <c r="K1" s="453"/>
      <c r="L1" s="79"/>
      <c r="M1" s="243" t="s">
        <v>584</v>
      </c>
      <c r="N1" s="386" t="s">
        <v>56</v>
      </c>
      <c r="O1" s="387"/>
      <c r="P1" s="387"/>
      <c r="Q1" s="387"/>
      <c r="R1" s="387"/>
      <c r="S1" s="387"/>
      <c r="T1" s="387"/>
      <c r="U1" s="387"/>
      <c r="V1" s="387"/>
      <c r="W1" s="387"/>
      <c r="X1" s="387"/>
      <c r="Y1" s="387"/>
      <c r="Z1" s="387"/>
      <c r="AA1" s="387"/>
      <c r="AB1" s="387"/>
      <c r="AC1" s="387"/>
      <c r="AD1" s="205"/>
      <c r="AE1" s="205"/>
      <c r="AF1" s="205"/>
      <c r="AG1" s="81"/>
      <c r="AH1" s="81"/>
    </row>
    <row r="2" spans="1:34" ht="47.25" customHeight="1" thickBot="1">
      <c r="A2" s="369" t="s">
        <v>44</v>
      </c>
      <c r="B2" s="369"/>
      <c r="C2" s="388" t="s">
        <v>422</v>
      </c>
      <c r="D2" s="388"/>
      <c r="E2" s="388"/>
      <c r="F2" s="388"/>
      <c r="G2" s="388"/>
      <c r="H2" s="212" t="s">
        <v>55</v>
      </c>
      <c r="I2" s="82">
        <v>100</v>
      </c>
      <c r="J2" s="212" t="s">
        <v>48</v>
      </c>
      <c r="K2" s="83">
        <v>1</v>
      </c>
      <c r="L2" s="84" t="s">
        <v>233</v>
      </c>
      <c r="M2" s="85"/>
      <c r="N2" s="427" t="s">
        <v>17</v>
      </c>
      <c r="O2" s="427"/>
      <c r="P2" s="390" t="str">
        <f>C2</f>
        <v>Cherry Crisp</v>
      </c>
      <c r="Q2" s="390"/>
      <c r="R2" s="390"/>
      <c r="S2" s="390"/>
      <c r="T2" s="391"/>
      <c r="U2" s="86"/>
      <c r="V2" s="86"/>
      <c r="W2" s="212" t="s">
        <v>55</v>
      </c>
      <c r="X2" s="87">
        <f>I2</f>
        <v>100</v>
      </c>
      <c r="Y2" s="95"/>
      <c r="Z2" s="88" t="s">
        <v>53</v>
      </c>
      <c r="AA2" s="89">
        <f>K2</f>
        <v>1</v>
      </c>
      <c r="AB2" s="90" t="s">
        <v>233</v>
      </c>
      <c r="AC2" s="91"/>
      <c r="AD2" s="92"/>
      <c r="AE2" s="92"/>
      <c r="AF2" s="92"/>
      <c r="AG2" s="91"/>
      <c r="AH2" s="91"/>
    </row>
    <row r="3" spans="1:34" ht="19.5" customHeight="1">
      <c r="A3" s="209"/>
      <c r="B3" s="369"/>
      <c r="C3" s="419"/>
      <c r="D3" s="419"/>
      <c r="E3" s="419"/>
      <c r="F3" s="419"/>
      <c r="G3" s="419"/>
      <c r="H3" s="211"/>
      <c r="I3" s="205"/>
      <c r="J3" s="212"/>
      <c r="K3" s="89"/>
      <c r="L3" s="93"/>
      <c r="M3" s="94"/>
      <c r="N3" s="212"/>
      <c r="O3" s="212"/>
      <c r="P3" s="430">
        <f>C3</f>
        <v>0</v>
      </c>
      <c r="Q3" s="419"/>
      <c r="R3" s="419"/>
      <c r="S3" s="419"/>
      <c r="T3" s="419"/>
      <c r="U3" s="419"/>
      <c r="V3" s="419"/>
      <c r="W3" s="212"/>
      <c r="X3" s="95">
        <f>I3</f>
        <v>0</v>
      </c>
      <c r="Y3" s="95"/>
      <c r="Z3" s="88"/>
      <c r="AA3" s="89"/>
      <c r="AB3" s="90"/>
      <c r="AC3" s="91"/>
      <c r="AD3" s="92"/>
      <c r="AE3" s="92"/>
      <c r="AF3" s="92"/>
      <c r="AG3" s="91"/>
      <c r="AH3" s="91"/>
    </row>
    <row r="4" spans="2:34" ht="15" customHeight="1" thickBot="1">
      <c r="B4" s="410"/>
      <c r="C4" s="410"/>
      <c r="D4" s="410"/>
      <c r="E4" s="410"/>
      <c r="F4" s="410"/>
      <c r="G4" s="410"/>
      <c r="H4" s="96"/>
      <c r="I4" s="96"/>
      <c r="N4" s="97"/>
      <c r="O4" s="97"/>
      <c r="P4" s="410"/>
      <c r="Q4" s="410"/>
      <c r="R4" s="410"/>
      <c r="S4" s="410"/>
      <c r="T4" s="410"/>
      <c r="U4" s="410"/>
      <c r="V4" s="410"/>
      <c r="W4" s="205"/>
      <c r="X4" s="91"/>
      <c r="Y4" s="91"/>
      <c r="Z4" s="91"/>
      <c r="AA4" s="91"/>
      <c r="AB4" s="91"/>
      <c r="AC4" s="91"/>
      <c r="AD4" s="98"/>
      <c r="AE4" s="98"/>
      <c r="AF4" s="98"/>
      <c r="AG4" s="91"/>
      <c r="AH4" s="91"/>
    </row>
    <row r="5" spans="1:32" ht="45.75" customHeight="1" thickBot="1">
      <c r="A5" s="380" t="s">
        <v>1</v>
      </c>
      <c r="B5" s="431"/>
      <c r="C5" s="431"/>
      <c r="D5" s="432"/>
      <c r="E5" s="422" t="s">
        <v>54</v>
      </c>
      <c r="F5" s="424"/>
      <c r="G5" s="422" t="s">
        <v>32</v>
      </c>
      <c r="H5" s="423"/>
      <c r="I5" s="423"/>
      <c r="J5" s="423"/>
      <c r="K5" s="423"/>
      <c r="L5" s="423"/>
      <c r="M5" s="424"/>
      <c r="N5" s="420" t="s">
        <v>1</v>
      </c>
      <c r="O5" s="421"/>
      <c r="P5" s="421"/>
      <c r="Q5" s="421"/>
      <c r="R5" s="99" t="s">
        <v>31</v>
      </c>
      <c r="S5" s="210" t="s">
        <v>2</v>
      </c>
      <c r="T5" s="100" t="s">
        <v>51</v>
      </c>
      <c r="U5" s="99" t="s">
        <v>30</v>
      </c>
      <c r="V5" s="99" t="s">
        <v>49</v>
      </c>
      <c r="W5" s="99" t="s">
        <v>58</v>
      </c>
      <c r="X5" s="479" t="s">
        <v>164</v>
      </c>
      <c r="Y5" s="479"/>
      <c r="Z5" s="99" t="s">
        <v>50</v>
      </c>
      <c r="AA5" s="100" t="s">
        <v>13</v>
      </c>
      <c r="AB5" s="100" t="s">
        <v>207</v>
      </c>
      <c r="AC5" s="101" t="s">
        <v>208</v>
      </c>
      <c r="AD5" s="205"/>
      <c r="AE5" s="205"/>
      <c r="AF5" s="205"/>
    </row>
    <row r="6" spans="1:32" ht="27" customHeight="1">
      <c r="A6" s="362" t="s">
        <v>423</v>
      </c>
      <c r="B6" s="363"/>
      <c r="C6" s="363"/>
      <c r="D6" s="364"/>
      <c r="E6" s="365" t="s">
        <v>424</v>
      </c>
      <c r="F6" s="366"/>
      <c r="G6" s="102">
        <v>1</v>
      </c>
      <c r="H6" s="363" t="s">
        <v>425</v>
      </c>
      <c r="I6" s="428"/>
      <c r="J6" s="428"/>
      <c r="K6" s="428"/>
      <c r="L6" s="428"/>
      <c r="M6" s="429"/>
      <c r="N6" s="396" t="str">
        <f aca="true" t="shared" si="0" ref="N6:N21">A6</f>
        <v>Cherries, Canned, Red, Tart, Water Pack, Incl Liquids</v>
      </c>
      <c r="O6" s="397"/>
      <c r="P6" s="397"/>
      <c r="Q6" s="397"/>
      <c r="R6" s="103">
        <v>0.1125</v>
      </c>
      <c r="S6" s="104" t="s">
        <v>88</v>
      </c>
      <c r="T6" s="105">
        <f>R6*X2</f>
        <v>11.25</v>
      </c>
      <c r="U6" s="116">
        <f>(X2*R6)/AA6</f>
        <v>11.25</v>
      </c>
      <c r="V6" s="107" t="s">
        <v>88</v>
      </c>
      <c r="W6" s="108">
        <v>2.26</v>
      </c>
      <c r="X6" s="109">
        <f>U6/1</f>
        <v>11.25</v>
      </c>
      <c r="Y6" s="109"/>
      <c r="Z6" s="110">
        <f>W6*X6</f>
        <v>25.424999999999997</v>
      </c>
      <c r="AA6" s="111">
        <v>1</v>
      </c>
      <c r="AB6" s="112">
        <f>Z6/X2</f>
        <v>0.25425</v>
      </c>
      <c r="AC6" s="113">
        <f aca="true" t="shared" si="1" ref="AC6:AC19">Z6</f>
        <v>25.424999999999997</v>
      </c>
      <c r="AD6" s="114"/>
      <c r="AE6" s="114"/>
      <c r="AF6" s="114"/>
    </row>
    <row r="7" spans="1:32" ht="18.75" customHeight="1">
      <c r="A7" s="351" t="s">
        <v>292</v>
      </c>
      <c r="B7" s="352"/>
      <c r="C7" s="352"/>
      <c r="D7" s="353"/>
      <c r="E7" s="356" t="s">
        <v>293</v>
      </c>
      <c r="F7" s="355"/>
      <c r="G7" s="102">
        <v>2</v>
      </c>
      <c r="H7" s="352" t="s">
        <v>426</v>
      </c>
      <c r="I7" s="394"/>
      <c r="J7" s="394"/>
      <c r="K7" s="394"/>
      <c r="L7" s="394"/>
      <c r="M7" s="395"/>
      <c r="N7" s="396" t="str">
        <f t="shared" si="0"/>
        <v>Cooking Spray, Non-stick</v>
      </c>
      <c r="O7" s="397"/>
      <c r="P7" s="397"/>
      <c r="Q7" s="397"/>
      <c r="R7" s="115">
        <v>0.0433</v>
      </c>
      <c r="S7" s="104" t="s">
        <v>65</v>
      </c>
      <c r="T7" s="109">
        <f>X2*R7</f>
        <v>4.33</v>
      </c>
      <c r="U7" s="116">
        <f>(X2*R7)/AA7</f>
        <v>4.33</v>
      </c>
      <c r="V7" s="107" t="s">
        <v>65</v>
      </c>
      <c r="W7" s="108">
        <v>0.08</v>
      </c>
      <c r="X7" s="109">
        <f>U7/1</f>
        <v>4.33</v>
      </c>
      <c r="Y7" s="109"/>
      <c r="Z7" s="110">
        <f aca="true" t="shared" si="2" ref="Z7:Z19">W7*X7</f>
        <v>0.3464</v>
      </c>
      <c r="AA7" s="117">
        <v>1</v>
      </c>
      <c r="AB7" s="112">
        <f>Z7/X2</f>
        <v>0.003464</v>
      </c>
      <c r="AC7" s="113">
        <f t="shared" si="1"/>
        <v>0.3464</v>
      </c>
      <c r="AD7" s="114"/>
      <c r="AE7" s="114"/>
      <c r="AF7" s="114"/>
    </row>
    <row r="8" spans="1:32" ht="18.75" customHeight="1">
      <c r="A8" s="351" t="s">
        <v>61</v>
      </c>
      <c r="B8" s="352"/>
      <c r="C8" s="352"/>
      <c r="D8" s="353"/>
      <c r="E8" s="354" t="s">
        <v>269</v>
      </c>
      <c r="F8" s="355"/>
      <c r="G8" s="102"/>
      <c r="H8" s="352" t="s">
        <v>427</v>
      </c>
      <c r="I8" s="394"/>
      <c r="J8" s="394"/>
      <c r="K8" s="394"/>
      <c r="L8" s="394"/>
      <c r="M8" s="395"/>
      <c r="N8" s="396" t="str">
        <f>A8</f>
        <v>Sugar, Granulated</v>
      </c>
      <c r="O8" s="397"/>
      <c r="P8" s="397"/>
      <c r="Q8" s="397"/>
      <c r="R8" s="115">
        <v>0.045</v>
      </c>
      <c r="S8" s="104" t="s">
        <v>176</v>
      </c>
      <c r="T8" s="105">
        <f>X2*R8</f>
        <v>4.5</v>
      </c>
      <c r="U8" s="116">
        <f>(X2*R8)/AA8</f>
        <v>4.5</v>
      </c>
      <c r="V8" s="107" t="s">
        <v>176</v>
      </c>
      <c r="W8" s="108">
        <v>0.3</v>
      </c>
      <c r="X8" s="109">
        <f>U8/1</f>
        <v>4.5</v>
      </c>
      <c r="Y8" s="109"/>
      <c r="Z8" s="110">
        <f t="shared" si="2"/>
        <v>1.3499999999999999</v>
      </c>
      <c r="AA8" s="117">
        <v>1</v>
      </c>
      <c r="AB8" s="112">
        <f>Z8/X2</f>
        <v>0.013499999999999998</v>
      </c>
      <c r="AC8" s="113">
        <f t="shared" si="1"/>
        <v>1.3499999999999999</v>
      </c>
      <c r="AD8" s="114"/>
      <c r="AE8" s="114"/>
      <c r="AF8" s="114"/>
    </row>
    <row r="9" spans="1:32" ht="18.75" customHeight="1">
      <c r="A9" s="351" t="s">
        <v>428</v>
      </c>
      <c r="B9" s="352"/>
      <c r="C9" s="352"/>
      <c r="D9" s="353"/>
      <c r="E9" s="356" t="s">
        <v>367</v>
      </c>
      <c r="F9" s="355"/>
      <c r="G9" s="102">
        <v>3</v>
      </c>
      <c r="H9" s="352" t="s">
        <v>429</v>
      </c>
      <c r="I9" s="394"/>
      <c r="J9" s="394"/>
      <c r="K9" s="394"/>
      <c r="L9" s="394"/>
      <c r="M9" s="395"/>
      <c r="N9" s="396" t="str">
        <f t="shared" si="0"/>
        <v>Flour, Wheat, General, Purpose</v>
      </c>
      <c r="O9" s="397"/>
      <c r="P9" s="397"/>
      <c r="Q9" s="397"/>
      <c r="R9" s="115">
        <v>0.015</v>
      </c>
      <c r="S9" s="104" t="s">
        <v>176</v>
      </c>
      <c r="T9" s="105">
        <f>X2*R9</f>
        <v>1.5</v>
      </c>
      <c r="U9" s="116">
        <f>(X2*R9)/AA9</f>
        <v>1.5</v>
      </c>
      <c r="V9" s="107" t="s">
        <v>176</v>
      </c>
      <c r="W9" s="108">
        <v>0.16</v>
      </c>
      <c r="X9" s="109">
        <f>U9/1</f>
        <v>1.5</v>
      </c>
      <c r="Y9" s="109"/>
      <c r="Z9" s="110">
        <f t="shared" si="2"/>
        <v>0.24</v>
      </c>
      <c r="AA9" s="117">
        <v>1</v>
      </c>
      <c r="AB9" s="112">
        <f>Z9/X2</f>
        <v>0.0024</v>
      </c>
      <c r="AC9" s="113">
        <f t="shared" si="1"/>
        <v>0.24</v>
      </c>
      <c r="AD9" s="114"/>
      <c r="AE9" s="114"/>
      <c r="AF9" s="114"/>
    </row>
    <row r="10" spans="1:32" ht="18.75" customHeight="1">
      <c r="A10" s="351" t="s">
        <v>60</v>
      </c>
      <c r="B10" s="352"/>
      <c r="C10" s="352"/>
      <c r="D10" s="353"/>
      <c r="E10" s="356" t="s">
        <v>364</v>
      </c>
      <c r="F10" s="355"/>
      <c r="G10" s="102"/>
      <c r="H10" s="352" t="s">
        <v>430</v>
      </c>
      <c r="I10" s="473"/>
      <c r="J10" s="473"/>
      <c r="K10" s="473"/>
      <c r="L10" s="473"/>
      <c r="M10" s="474"/>
      <c r="N10" s="396" t="str">
        <f t="shared" si="0"/>
        <v>Salt</v>
      </c>
      <c r="O10" s="397"/>
      <c r="P10" s="397"/>
      <c r="Q10" s="397"/>
      <c r="R10" s="119">
        <v>0.0013</v>
      </c>
      <c r="S10" s="104" t="s">
        <v>212</v>
      </c>
      <c r="T10" s="105">
        <f>X2*R10</f>
        <v>0.13</v>
      </c>
      <c r="U10" s="116">
        <f>(X2*R10)/AA10</f>
        <v>0.13</v>
      </c>
      <c r="V10" s="107" t="s">
        <v>212</v>
      </c>
      <c r="W10" s="108">
        <v>0.01</v>
      </c>
      <c r="X10" s="109">
        <v>1</v>
      </c>
      <c r="Y10" s="109"/>
      <c r="Z10" s="110">
        <f t="shared" si="2"/>
        <v>0.01</v>
      </c>
      <c r="AA10" s="117">
        <v>1</v>
      </c>
      <c r="AB10" s="112">
        <f>Z10/X2</f>
        <v>0.0001</v>
      </c>
      <c r="AC10" s="113">
        <f t="shared" si="1"/>
        <v>0.01</v>
      </c>
      <c r="AD10" s="114"/>
      <c r="AE10" s="114"/>
      <c r="AF10" s="114"/>
    </row>
    <row r="11" spans="1:32" ht="18.75" customHeight="1">
      <c r="A11" s="351" t="s">
        <v>114</v>
      </c>
      <c r="B11" s="352"/>
      <c r="C11" s="352"/>
      <c r="D11" s="353"/>
      <c r="E11" s="356" t="s">
        <v>62</v>
      </c>
      <c r="F11" s="355"/>
      <c r="G11" s="102">
        <v>4</v>
      </c>
      <c r="H11" s="352" t="s">
        <v>431</v>
      </c>
      <c r="I11" s="473"/>
      <c r="J11" s="473"/>
      <c r="K11" s="473"/>
      <c r="L11" s="473"/>
      <c r="M11" s="474"/>
      <c r="N11" s="393" t="str">
        <f t="shared" si="0"/>
        <v>Cinnamon, Ground</v>
      </c>
      <c r="O11" s="359"/>
      <c r="P11" s="359"/>
      <c r="Q11" s="359"/>
      <c r="R11" s="115">
        <v>0.01</v>
      </c>
      <c r="S11" s="104" t="s">
        <v>65</v>
      </c>
      <c r="T11" s="105">
        <f>X2*R11</f>
        <v>1</v>
      </c>
      <c r="U11" s="116">
        <f>(X2*R11)/AA11</f>
        <v>1</v>
      </c>
      <c r="V11" s="107" t="s">
        <v>65</v>
      </c>
      <c r="W11" s="108">
        <v>0.14</v>
      </c>
      <c r="X11" s="109">
        <f aca="true" t="shared" si="3" ref="X11:X19">U11/1</f>
        <v>1</v>
      </c>
      <c r="Y11" s="109"/>
      <c r="Z11" s="110">
        <f t="shared" si="2"/>
        <v>0.14</v>
      </c>
      <c r="AA11" s="117">
        <v>1</v>
      </c>
      <c r="AB11" s="112">
        <f>Z11/X2</f>
        <v>0.0014000000000000002</v>
      </c>
      <c r="AC11" s="113">
        <f t="shared" si="1"/>
        <v>0.14</v>
      </c>
      <c r="AD11" s="114"/>
      <c r="AE11" s="114"/>
      <c r="AF11" s="114"/>
    </row>
    <row r="12" spans="1:32" ht="18.75" customHeight="1">
      <c r="A12" s="351" t="s">
        <v>115</v>
      </c>
      <c r="B12" s="352"/>
      <c r="C12" s="352"/>
      <c r="D12" s="353"/>
      <c r="E12" s="356" t="s">
        <v>63</v>
      </c>
      <c r="F12" s="355"/>
      <c r="G12" s="102"/>
      <c r="H12" s="352" t="s">
        <v>432</v>
      </c>
      <c r="I12" s="473"/>
      <c r="J12" s="473"/>
      <c r="K12" s="473"/>
      <c r="L12" s="473"/>
      <c r="M12" s="474"/>
      <c r="N12" s="351" t="str">
        <f>A12</f>
        <v>Nutmeg, Ground</v>
      </c>
      <c r="O12" s="357"/>
      <c r="P12" s="357"/>
      <c r="Q12" s="357"/>
      <c r="R12" s="115">
        <v>0.0033</v>
      </c>
      <c r="S12" s="104" t="s">
        <v>212</v>
      </c>
      <c r="T12" s="105">
        <f>X2*R12</f>
        <v>0.33</v>
      </c>
      <c r="U12" s="116">
        <f>(X2*R12)/AA12</f>
        <v>0.33</v>
      </c>
      <c r="V12" s="107" t="s">
        <v>212</v>
      </c>
      <c r="W12" s="108">
        <v>0.48</v>
      </c>
      <c r="X12" s="109">
        <f t="shared" si="3"/>
        <v>0.33</v>
      </c>
      <c r="Y12" s="109"/>
      <c r="Z12" s="110">
        <f t="shared" si="2"/>
        <v>0.1584</v>
      </c>
      <c r="AA12" s="117">
        <v>1</v>
      </c>
      <c r="AB12" s="112">
        <f>Z12/X2</f>
        <v>0.0015840000000000001</v>
      </c>
      <c r="AC12" s="113">
        <f t="shared" si="1"/>
        <v>0.1584</v>
      </c>
      <c r="AD12" s="114"/>
      <c r="AE12" s="114"/>
      <c r="AF12" s="114"/>
    </row>
    <row r="13" spans="1:32" ht="18.75" customHeight="1">
      <c r="A13" s="351" t="s">
        <v>428</v>
      </c>
      <c r="B13" s="352"/>
      <c r="C13" s="352"/>
      <c r="D13" s="353"/>
      <c r="E13" s="354" t="s">
        <v>433</v>
      </c>
      <c r="F13" s="355"/>
      <c r="G13" s="102">
        <v>5</v>
      </c>
      <c r="H13" s="352" t="s">
        <v>434</v>
      </c>
      <c r="I13" s="394"/>
      <c r="J13" s="394"/>
      <c r="K13" s="394"/>
      <c r="L13" s="394"/>
      <c r="M13" s="395"/>
      <c r="N13" s="396" t="str">
        <f t="shared" si="0"/>
        <v>Flour, Wheat, General, Purpose</v>
      </c>
      <c r="O13" s="397"/>
      <c r="P13" s="397"/>
      <c r="Q13" s="397"/>
      <c r="R13" s="115">
        <v>0.05</v>
      </c>
      <c r="S13" s="104" t="s">
        <v>176</v>
      </c>
      <c r="T13" s="105">
        <f>X2*R13</f>
        <v>5</v>
      </c>
      <c r="U13" s="116">
        <f>(X2*R13)/AA13</f>
        <v>5</v>
      </c>
      <c r="V13" s="107" t="s">
        <v>176</v>
      </c>
      <c r="W13" s="108">
        <v>0.16</v>
      </c>
      <c r="X13" s="109">
        <f>U13/1</f>
        <v>5</v>
      </c>
      <c r="Y13" s="109"/>
      <c r="Z13" s="110">
        <f t="shared" si="2"/>
        <v>0.8</v>
      </c>
      <c r="AA13" s="117">
        <v>1</v>
      </c>
      <c r="AB13" s="112">
        <f>Z13/X2</f>
        <v>0.008</v>
      </c>
      <c r="AC13" s="113">
        <f t="shared" si="1"/>
        <v>0.8</v>
      </c>
      <c r="AD13" s="114"/>
      <c r="AE13" s="114"/>
      <c r="AF13" s="114"/>
    </row>
    <row r="14" spans="1:32" ht="18.75" customHeight="1">
      <c r="A14" s="351" t="s">
        <v>435</v>
      </c>
      <c r="B14" s="352"/>
      <c r="C14" s="352"/>
      <c r="D14" s="353"/>
      <c r="E14" s="354" t="s">
        <v>271</v>
      </c>
      <c r="F14" s="355"/>
      <c r="G14" s="102">
        <v>6</v>
      </c>
      <c r="H14" s="352" t="s">
        <v>436</v>
      </c>
      <c r="I14" s="394"/>
      <c r="J14" s="394"/>
      <c r="K14" s="394"/>
      <c r="L14" s="394"/>
      <c r="M14" s="395"/>
      <c r="N14" s="396" t="str">
        <f t="shared" si="0"/>
        <v>Baking Powder</v>
      </c>
      <c r="O14" s="397"/>
      <c r="P14" s="397"/>
      <c r="Q14" s="397"/>
      <c r="R14" s="115">
        <v>0.0025</v>
      </c>
      <c r="S14" s="104" t="s">
        <v>212</v>
      </c>
      <c r="T14" s="105">
        <f>X2*R14</f>
        <v>0.25</v>
      </c>
      <c r="U14" s="116">
        <f>(X2*R14)/AA14</f>
        <v>0.25</v>
      </c>
      <c r="V14" s="107" t="s">
        <v>212</v>
      </c>
      <c r="W14" s="108">
        <v>0.01</v>
      </c>
      <c r="X14" s="109">
        <f>U14/1</f>
        <v>0.25</v>
      </c>
      <c r="Y14" s="109"/>
      <c r="Z14" s="110">
        <f t="shared" si="2"/>
        <v>0.0025</v>
      </c>
      <c r="AA14" s="117">
        <v>1</v>
      </c>
      <c r="AB14" s="112">
        <f>Z14/X2</f>
        <v>2.5E-05</v>
      </c>
      <c r="AC14" s="113">
        <f t="shared" si="1"/>
        <v>0.0025</v>
      </c>
      <c r="AD14" s="114"/>
      <c r="AE14" s="114"/>
      <c r="AF14" s="114"/>
    </row>
    <row r="15" spans="1:32" ht="18.75" customHeight="1">
      <c r="A15" s="351" t="s">
        <v>437</v>
      </c>
      <c r="B15" s="352"/>
      <c r="C15" s="352"/>
      <c r="D15" s="353"/>
      <c r="E15" s="354" t="s">
        <v>271</v>
      </c>
      <c r="F15" s="355"/>
      <c r="G15" s="102"/>
      <c r="H15" s="352" t="s">
        <v>417</v>
      </c>
      <c r="I15" s="394"/>
      <c r="J15" s="394"/>
      <c r="K15" s="394"/>
      <c r="L15" s="394"/>
      <c r="M15" s="395"/>
      <c r="N15" s="396" t="str">
        <f t="shared" si="0"/>
        <v>Baking Soda</v>
      </c>
      <c r="O15" s="397"/>
      <c r="P15" s="397"/>
      <c r="Q15" s="397"/>
      <c r="R15" s="115">
        <v>0.0025</v>
      </c>
      <c r="S15" s="104" t="s">
        <v>212</v>
      </c>
      <c r="T15" s="105">
        <f>X2*R15</f>
        <v>0.25</v>
      </c>
      <c r="U15" s="116">
        <f>(X2*R15)/AA15</f>
        <v>0.25</v>
      </c>
      <c r="V15" s="107" t="s">
        <v>212</v>
      </c>
      <c r="W15" s="108">
        <v>0.01</v>
      </c>
      <c r="X15" s="105">
        <f t="shared" si="3"/>
        <v>0.25</v>
      </c>
      <c r="Y15" s="105"/>
      <c r="Z15" s="110">
        <f t="shared" si="2"/>
        <v>0.0025</v>
      </c>
      <c r="AA15" s="117">
        <v>1</v>
      </c>
      <c r="AB15" s="112">
        <f>Z15/X2</f>
        <v>2.5E-05</v>
      </c>
      <c r="AC15" s="113">
        <f t="shared" si="1"/>
        <v>0.0025</v>
      </c>
      <c r="AD15" s="114"/>
      <c r="AE15" s="114"/>
      <c r="AF15" s="114"/>
    </row>
    <row r="16" spans="1:32" ht="18.75" customHeight="1">
      <c r="A16" s="351" t="s">
        <v>60</v>
      </c>
      <c r="B16" s="352"/>
      <c r="C16" s="352"/>
      <c r="D16" s="353"/>
      <c r="E16" s="354" t="s">
        <v>62</v>
      </c>
      <c r="F16" s="355"/>
      <c r="G16" s="102">
        <v>7</v>
      </c>
      <c r="H16" s="352" t="s">
        <v>438</v>
      </c>
      <c r="I16" s="394"/>
      <c r="J16" s="394"/>
      <c r="K16" s="394"/>
      <c r="L16" s="394"/>
      <c r="M16" s="395"/>
      <c r="N16" s="396" t="str">
        <f t="shared" si="0"/>
        <v>Salt</v>
      </c>
      <c r="O16" s="397"/>
      <c r="P16" s="397"/>
      <c r="Q16" s="397"/>
      <c r="R16" s="115">
        <v>0.01</v>
      </c>
      <c r="S16" s="104" t="s">
        <v>65</v>
      </c>
      <c r="T16" s="105">
        <f>X2*R16</f>
        <v>1</v>
      </c>
      <c r="U16" s="116">
        <f>(X2*R16)/AA16</f>
        <v>1</v>
      </c>
      <c r="V16" s="107" t="s">
        <v>65</v>
      </c>
      <c r="W16" s="108">
        <v>0.02</v>
      </c>
      <c r="X16" s="105">
        <f t="shared" si="3"/>
        <v>1</v>
      </c>
      <c r="Y16" s="105"/>
      <c r="Z16" s="110">
        <f t="shared" si="2"/>
        <v>0.02</v>
      </c>
      <c r="AA16" s="117">
        <v>1</v>
      </c>
      <c r="AB16" s="112">
        <f>Z16/X2</f>
        <v>0.0002</v>
      </c>
      <c r="AC16" s="113">
        <f t="shared" si="1"/>
        <v>0.02</v>
      </c>
      <c r="AD16" s="114"/>
      <c r="AE16" s="114"/>
      <c r="AF16" s="114"/>
    </row>
    <row r="17" spans="1:32" ht="18.75" customHeight="1">
      <c r="A17" s="351" t="s">
        <v>439</v>
      </c>
      <c r="B17" s="352"/>
      <c r="C17" s="352"/>
      <c r="D17" s="353"/>
      <c r="E17" s="354" t="s">
        <v>440</v>
      </c>
      <c r="F17" s="355"/>
      <c r="G17" s="102"/>
      <c r="H17" s="352"/>
      <c r="I17" s="394"/>
      <c r="J17" s="394"/>
      <c r="K17" s="394"/>
      <c r="L17" s="394"/>
      <c r="M17" s="395"/>
      <c r="N17" s="396" t="str">
        <f t="shared" si="0"/>
        <v>Cereal, Oatmeal, Rolled</v>
      </c>
      <c r="O17" s="397"/>
      <c r="P17" s="397"/>
      <c r="Q17" s="397"/>
      <c r="R17" s="115">
        <v>0.0288</v>
      </c>
      <c r="S17" s="104" t="s">
        <v>176</v>
      </c>
      <c r="T17" s="105">
        <f>X2*R17</f>
        <v>2.88</v>
      </c>
      <c r="U17" s="116">
        <f>(X2*R17)/AA17</f>
        <v>2.88</v>
      </c>
      <c r="V17" s="107" t="s">
        <v>176</v>
      </c>
      <c r="W17" s="108">
        <v>0.29</v>
      </c>
      <c r="X17" s="105">
        <f t="shared" si="3"/>
        <v>2.88</v>
      </c>
      <c r="Y17" s="105"/>
      <c r="Z17" s="110">
        <f t="shared" si="2"/>
        <v>0.8351999999999999</v>
      </c>
      <c r="AA17" s="117">
        <v>1</v>
      </c>
      <c r="AB17" s="112">
        <f>Z17/X2</f>
        <v>0.008352</v>
      </c>
      <c r="AC17" s="113">
        <f t="shared" si="1"/>
        <v>0.8351999999999999</v>
      </c>
      <c r="AD17" s="114"/>
      <c r="AE17" s="114"/>
      <c r="AF17" s="114"/>
    </row>
    <row r="18" spans="1:32" ht="18.75" customHeight="1">
      <c r="A18" s="351" t="s">
        <v>441</v>
      </c>
      <c r="B18" s="352"/>
      <c r="C18" s="352"/>
      <c r="D18" s="353"/>
      <c r="E18" s="354" t="s">
        <v>399</v>
      </c>
      <c r="F18" s="355"/>
      <c r="G18" s="102"/>
      <c r="H18" s="352"/>
      <c r="I18" s="394"/>
      <c r="J18" s="394"/>
      <c r="K18" s="394"/>
      <c r="L18" s="394"/>
      <c r="M18" s="395"/>
      <c r="N18" s="396" t="str">
        <f t="shared" si="0"/>
        <v>Sugar, Brown, Packed</v>
      </c>
      <c r="O18" s="397"/>
      <c r="P18" s="397"/>
      <c r="Q18" s="397"/>
      <c r="R18" s="115">
        <v>0.0538</v>
      </c>
      <c r="S18" s="104" t="s">
        <v>176</v>
      </c>
      <c r="T18" s="105">
        <f>X2*R18</f>
        <v>5.38</v>
      </c>
      <c r="U18" s="116">
        <f>(X2*R18)/AA18</f>
        <v>5.38</v>
      </c>
      <c r="V18" s="107" t="s">
        <v>176</v>
      </c>
      <c r="W18" s="108">
        <v>0.52</v>
      </c>
      <c r="X18" s="105">
        <f t="shared" si="3"/>
        <v>5.38</v>
      </c>
      <c r="Y18" s="105"/>
      <c r="Z18" s="110">
        <f t="shared" si="2"/>
        <v>2.7976</v>
      </c>
      <c r="AA18" s="117">
        <v>1</v>
      </c>
      <c r="AB18" s="112">
        <f>Z18/X2</f>
        <v>0.027976</v>
      </c>
      <c r="AC18" s="113">
        <f t="shared" si="1"/>
        <v>2.7976</v>
      </c>
      <c r="AD18" s="114"/>
      <c r="AE18" s="114"/>
      <c r="AF18" s="114"/>
    </row>
    <row r="19" spans="1:32" ht="18.75" customHeight="1">
      <c r="A19" s="351" t="s">
        <v>442</v>
      </c>
      <c r="B19" s="352"/>
      <c r="C19" s="352"/>
      <c r="D19" s="353"/>
      <c r="E19" s="354" t="s">
        <v>96</v>
      </c>
      <c r="F19" s="355"/>
      <c r="G19" s="102"/>
      <c r="H19" s="352"/>
      <c r="I19" s="394"/>
      <c r="J19" s="394"/>
      <c r="K19" s="394"/>
      <c r="L19" s="394"/>
      <c r="M19" s="395"/>
      <c r="N19" s="396" t="str">
        <f t="shared" si="0"/>
        <v>Margarine, Softened</v>
      </c>
      <c r="O19" s="397"/>
      <c r="P19" s="397"/>
      <c r="Q19" s="397"/>
      <c r="R19" s="115">
        <v>0.01</v>
      </c>
      <c r="S19" s="104" t="s">
        <v>88</v>
      </c>
      <c r="T19" s="105">
        <f>X2*R19</f>
        <v>1</v>
      </c>
      <c r="U19" s="120">
        <f>(X2*R19)/AA19</f>
        <v>1</v>
      </c>
      <c r="V19" s="107" t="s">
        <v>88</v>
      </c>
      <c r="W19" s="108">
        <v>1.44</v>
      </c>
      <c r="X19" s="105">
        <f t="shared" si="3"/>
        <v>1</v>
      </c>
      <c r="Y19" s="105"/>
      <c r="Z19" s="110">
        <f t="shared" si="2"/>
        <v>1.44</v>
      </c>
      <c r="AA19" s="117">
        <v>1</v>
      </c>
      <c r="AB19" s="112">
        <f>Z19/X2</f>
        <v>0.0144</v>
      </c>
      <c r="AC19" s="113">
        <f t="shared" si="1"/>
        <v>1.44</v>
      </c>
      <c r="AD19" s="114"/>
      <c r="AE19" s="114"/>
      <c r="AF19" s="114"/>
    </row>
    <row r="20" spans="1:32" ht="18.75" customHeight="1">
      <c r="A20" s="351"/>
      <c r="B20" s="352"/>
      <c r="C20" s="352"/>
      <c r="D20" s="353"/>
      <c r="E20" s="354"/>
      <c r="F20" s="355"/>
      <c r="G20" s="102"/>
      <c r="H20" s="352"/>
      <c r="I20" s="394"/>
      <c r="J20" s="394"/>
      <c r="K20" s="394"/>
      <c r="L20" s="394"/>
      <c r="M20" s="395"/>
      <c r="N20" s="396">
        <f t="shared" si="0"/>
        <v>0</v>
      </c>
      <c r="O20" s="397"/>
      <c r="P20" s="397"/>
      <c r="Q20" s="397"/>
      <c r="R20" s="115"/>
      <c r="S20" s="104"/>
      <c r="T20" s="105"/>
      <c r="U20" s="120"/>
      <c r="V20" s="107"/>
      <c r="W20" s="108"/>
      <c r="X20" s="105"/>
      <c r="Y20" s="105"/>
      <c r="Z20" s="110"/>
      <c r="AA20" s="117"/>
      <c r="AB20" s="112"/>
      <c r="AC20" s="113"/>
      <c r="AD20" s="114"/>
      <c r="AE20" s="114"/>
      <c r="AF20" s="114"/>
    </row>
    <row r="21" spans="1:32" ht="18.75" customHeight="1">
      <c r="A21" s="351"/>
      <c r="B21" s="352"/>
      <c r="C21" s="352"/>
      <c r="D21" s="353"/>
      <c r="E21" s="354"/>
      <c r="F21" s="355"/>
      <c r="G21" s="102"/>
      <c r="H21" s="352"/>
      <c r="I21" s="394"/>
      <c r="J21" s="394"/>
      <c r="K21" s="394"/>
      <c r="L21" s="394"/>
      <c r="M21" s="395"/>
      <c r="N21" s="396">
        <f t="shared" si="0"/>
        <v>0</v>
      </c>
      <c r="O21" s="397"/>
      <c r="P21" s="397"/>
      <c r="Q21" s="397"/>
      <c r="R21" s="115"/>
      <c r="S21" s="104"/>
      <c r="T21" s="105"/>
      <c r="U21" s="120"/>
      <c r="V21" s="107"/>
      <c r="W21" s="108"/>
      <c r="X21" s="105"/>
      <c r="Y21" s="105"/>
      <c r="Z21" s="110"/>
      <c r="AA21" s="117"/>
      <c r="AB21" s="112"/>
      <c r="AC21" s="118"/>
      <c r="AD21" s="114"/>
      <c r="AE21" s="114"/>
      <c r="AF21" s="114"/>
    </row>
    <row r="22" spans="1:32" ht="18.75" customHeight="1">
      <c r="A22" s="351"/>
      <c r="B22" s="352"/>
      <c r="C22" s="352"/>
      <c r="D22" s="353"/>
      <c r="E22" s="354"/>
      <c r="F22" s="355"/>
      <c r="G22" s="102"/>
      <c r="H22" s="352"/>
      <c r="I22" s="394"/>
      <c r="J22" s="394"/>
      <c r="K22" s="394"/>
      <c r="L22" s="394"/>
      <c r="M22" s="395"/>
      <c r="N22" s="396">
        <f>A22</f>
        <v>0</v>
      </c>
      <c r="O22" s="397"/>
      <c r="P22" s="397"/>
      <c r="Q22" s="397"/>
      <c r="R22" s="115"/>
      <c r="S22" s="104"/>
      <c r="T22" s="105"/>
      <c r="U22" s="116"/>
      <c r="V22" s="107"/>
      <c r="W22" s="108"/>
      <c r="X22" s="105"/>
      <c r="Y22" s="105"/>
      <c r="Z22" s="110"/>
      <c r="AA22" s="117"/>
      <c r="AB22" s="112"/>
      <c r="AC22" s="118"/>
      <c r="AD22" s="114"/>
      <c r="AE22" s="114"/>
      <c r="AF22" s="114"/>
    </row>
    <row r="23" spans="1:32" ht="18.75" customHeight="1" thickBot="1">
      <c r="A23" s="413"/>
      <c r="B23" s="400"/>
      <c r="C23" s="400"/>
      <c r="D23" s="414"/>
      <c r="E23" s="354"/>
      <c r="F23" s="355"/>
      <c r="G23" s="122"/>
      <c r="H23" s="400"/>
      <c r="I23" s="401"/>
      <c r="J23" s="401"/>
      <c r="K23" s="401"/>
      <c r="L23" s="401"/>
      <c r="M23" s="402"/>
      <c r="N23" s="396">
        <f>A23</f>
        <v>0</v>
      </c>
      <c r="O23" s="397"/>
      <c r="P23" s="397"/>
      <c r="Q23" s="397"/>
      <c r="R23" s="115"/>
      <c r="S23" s="104"/>
      <c r="T23" s="105"/>
      <c r="U23" s="120"/>
      <c r="V23" s="107"/>
      <c r="W23" s="108"/>
      <c r="X23" s="105"/>
      <c r="Y23" s="105"/>
      <c r="Z23" s="110"/>
      <c r="AA23" s="117"/>
      <c r="AB23" s="112"/>
      <c r="AC23" s="118"/>
      <c r="AD23" s="114"/>
      <c r="AE23" s="114"/>
      <c r="AF23" s="114"/>
    </row>
    <row r="24" spans="1:32" ht="25.5" customHeight="1" thickBot="1">
      <c r="A24" s="123"/>
      <c r="B24" s="197"/>
      <c r="C24" s="197"/>
      <c r="D24" s="197"/>
      <c r="E24" s="197"/>
      <c r="F24" s="197"/>
      <c r="G24" s="197"/>
      <c r="H24" s="197"/>
      <c r="I24" s="197"/>
      <c r="J24" s="197"/>
      <c r="K24" s="198"/>
      <c r="L24" s="213"/>
      <c r="M24" s="213"/>
      <c r="N24" s="415" t="s">
        <v>47</v>
      </c>
      <c r="O24" s="416"/>
      <c r="P24" s="416"/>
      <c r="Q24" s="417"/>
      <c r="R24" s="418" t="s">
        <v>7</v>
      </c>
      <c r="S24" s="417"/>
      <c r="T24" s="417"/>
      <c r="U24" s="417"/>
      <c r="V24" s="417"/>
      <c r="W24" s="417"/>
      <c r="X24" s="417"/>
      <c r="Y24" s="417"/>
      <c r="Z24" s="417"/>
      <c r="AA24" s="417"/>
      <c r="AB24" s="417"/>
      <c r="AC24" s="124">
        <f>ROUNDUP(SUM(AC6:AC23),5)</f>
        <v>33.5676</v>
      </c>
      <c r="AD24" s="114"/>
      <c r="AE24" s="114"/>
      <c r="AF24" s="114"/>
    </row>
    <row r="25" spans="1:32" ht="20.25" customHeight="1">
      <c r="A25" s="403" t="s">
        <v>45</v>
      </c>
      <c r="B25" s="404"/>
      <c r="C25" s="404"/>
      <c r="D25" s="404"/>
      <c r="E25" s="404"/>
      <c r="F25" s="404"/>
      <c r="G25" s="404"/>
      <c r="H25" s="404"/>
      <c r="I25" s="404"/>
      <c r="J25" s="404"/>
      <c r="K25" s="405"/>
      <c r="L25" s="220"/>
      <c r="M25" s="220"/>
      <c r="N25" s="411"/>
      <c r="O25" s="412"/>
      <c r="P25" s="412"/>
      <c r="Q25" s="412"/>
      <c r="R25" s="125"/>
      <c r="S25" s="125"/>
      <c r="T25" s="125"/>
      <c r="U25" s="125"/>
      <c r="V25" s="125"/>
      <c r="W25" s="95" t="s">
        <v>9</v>
      </c>
      <c r="X25" s="95"/>
      <c r="Y25" s="95"/>
      <c r="Z25" s="95"/>
      <c r="AA25" s="95"/>
      <c r="AB25" s="95"/>
      <c r="AC25" s="126">
        <f>ROUND(AC24*10/100,5)</f>
        <v>3.35676</v>
      </c>
      <c r="AD25" s="114"/>
      <c r="AE25" s="114"/>
      <c r="AF25" s="114"/>
    </row>
    <row r="26" spans="1:32" ht="22.5" customHeight="1" thickBot="1">
      <c r="A26" s="329" t="s">
        <v>42</v>
      </c>
      <c r="B26" s="398"/>
      <c r="C26" s="398"/>
      <c r="D26" s="398"/>
      <c r="E26" s="398"/>
      <c r="F26" s="199"/>
      <c r="G26" s="331" t="s">
        <v>46</v>
      </c>
      <c r="H26" s="331"/>
      <c r="I26" s="331" t="s">
        <v>250</v>
      </c>
      <c r="J26" s="398"/>
      <c r="K26" s="399"/>
      <c r="L26" s="199"/>
      <c r="M26" s="199"/>
      <c r="N26" s="127"/>
      <c r="O26" s="200"/>
      <c r="P26" s="410"/>
      <c r="Q26" s="410"/>
      <c r="R26" s="128"/>
      <c r="S26" s="128"/>
      <c r="T26" s="128"/>
      <c r="U26" s="128"/>
      <c r="V26" s="128"/>
      <c r="W26" s="87" t="s">
        <v>6</v>
      </c>
      <c r="X26" s="87"/>
      <c r="Y26" s="87"/>
      <c r="Z26" s="87"/>
      <c r="AA26" s="87"/>
      <c r="AB26" s="87"/>
      <c r="AC26" s="129">
        <f>AC24+AC25</f>
        <v>36.92436</v>
      </c>
      <c r="AD26" s="114"/>
      <c r="AE26" s="114"/>
      <c r="AF26" s="114"/>
    </row>
    <row r="27" spans="18:32" ht="7.5" customHeight="1" thickBot="1">
      <c r="R27" s="319"/>
      <c r="S27" s="319"/>
      <c r="T27" s="205"/>
      <c r="U27" s="205"/>
      <c r="V27" s="205"/>
      <c r="W27" s="205"/>
      <c r="X27" s="205"/>
      <c r="Y27" s="205"/>
      <c r="Z27" s="205"/>
      <c r="AA27" s="212"/>
      <c r="AB27" s="212"/>
      <c r="AC27" s="212"/>
      <c r="AD27" s="81"/>
      <c r="AE27" s="81"/>
      <c r="AF27" s="81"/>
    </row>
    <row r="28" spans="1:32" ht="20.25" customHeight="1">
      <c r="A28" s="196" t="s">
        <v>35</v>
      </c>
      <c r="B28" s="313" t="s">
        <v>36</v>
      </c>
      <c r="C28" s="313"/>
      <c r="D28" s="65" t="s">
        <v>37</v>
      </c>
      <c r="E28" s="65" t="s">
        <v>38</v>
      </c>
      <c r="F28" s="65" t="s">
        <v>39</v>
      </c>
      <c r="G28" s="313" t="s">
        <v>40</v>
      </c>
      <c r="H28" s="313"/>
      <c r="I28" s="313" t="s">
        <v>41</v>
      </c>
      <c r="J28" s="313"/>
      <c r="K28" s="313" t="s">
        <v>52</v>
      </c>
      <c r="L28" s="313"/>
      <c r="M28" s="196" t="s">
        <v>443</v>
      </c>
      <c r="N28" s="322" t="s">
        <v>5</v>
      </c>
      <c r="O28" s="322"/>
      <c r="P28" s="322"/>
      <c r="Q28" s="213"/>
      <c r="R28" s="322"/>
      <c r="S28" s="323"/>
      <c r="T28" s="206"/>
      <c r="U28" s="206"/>
      <c r="V28" s="206"/>
      <c r="W28" s="466" t="s">
        <v>444</v>
      </c>
      <c r="X28" s="467"/>
      <c r="Y28" s="467"/>
      <c r="Z28" s="467"/>
      <c r="AA28" s="467"/>
      <c r="AB28" s="207"/>
      <c r="AC28" s="185">
        <f>AC26/X2</f>
        <v>0.3692436</v>
      </c>
      <c r="AD28" s="130"/>
      <c r="AE28" s="130"/>
      <c r="AF28" s="130"/>
    </row>
    <row r="29" spans="1:32" ht="37.5" customHeight="1">
      <c r="A29" s="196" t="s">
        <v>445</v>
      </c>
      <c r="B29" s="313" t="s">
        <v>446</v>
      </c>
      <c r="C29" s="313"/>
      <c r="D29" s="65" t="s">
        <v>447</v>
      </c>
      <c r="E29" s="65" t="s">
        <v>448</v>
      </c>
      <c r="F29" s="65" t="s">
        <v>85</v>
      </c>
      <c r="G29" s="313" t="s">
        <v>449</v>
      </c>
      <c r="H29" s="313"/>
      <c r="I29" s="313" t="s">
        <v>320</v>
      </c>
      <c r="J29" s="313"/>
      <c r="K29" s="313" t="s">
        <v>59</v>
      </c>
      <c r="L29" s="313"/>
      <c r="M29" s="183">
        <f>NOW()</f>
        <v>41122.35318252315</v>
      </c>
      <c r="N29" s="236" t="s">
        <v>19</v>
      </c>
      <c r="O29" s="132" t="s">
        <v>20</v>
      </c>
      <c r="P29" s="133" t="s">
        <v>21</v>
      </c>
      <c r="Q29" s="134" t="s">
        <v>22</v>
      </c>
      <c r="R29" s="458" t="s">
        <v>8</v>
      </c>
      <c r="S29" s="459"/>
      <c r="T29" s="217"/>
      <c r="U29" s="217"/>
      <c r="V29" s="217"/>
      <c r="W29" s="135"/>
      <c r="X29" s="218" t="s">
        <v>450</v>
      </c>
      <c r="Y29" s="218"/>
      <c r="Z29" s="218"/>
      <c r="AA29" s="218" t="s">
        <v>23</v>
      </c>
      <c r="AB29" s="460" t="s">
        <v>24</v>
      </c>
      <c r="AC29" s="461"/>
      <c r="AD29" s="130"/>
      <c r="AE29" s="130"/>
      <c r="AF29" s="130"/>
    </row>
    <row r="30" spans="14:29" ht="19.5" customHeight="1" thickBot="1">
      <c r="N30" s="136">
        <f>X2</f>
        <v>100</v>
      </c>
      <c r="O30" s="137"/>
      <c r="P30" s="138">
        <f>AC26</f>
        <v>36.92436</v>
      </c>
      <c r="Q30" s="139">
        <v>0</v>
      </c>
      <c r="R30" s="307">
        <f>P30+Q30</f>
        <v>36.92436</v>
      </c>
      <c r="S30" s="308"/>
      <c r="T30" s="140"/>
      <c r="U30" s="141"/>
      <c r="V30" s="141"/>
      <c r="W30" s="127"/>
      <c r="X30" s="142">
        <f>AC28/AA30</f>
        <v>1.230812</v>
      </c>
      <c r="Y30" s="142"/>
      <c r="Z30" s="142"/>
      <c r="AA30" s="143">
        <v>0.3</v>
      </c>
      <c r="AB30" s="309">
        <f ca="1">NOW()</f>
        <v>41122.35318252315</v>
      </c>
      <c r="AC30" s="310"/>
    </row>
  </sheetData>
  <sheetProtection/>
  <mergeCells count="109">
    <mergeCell ref="B3:G4"/>
    <mergeCell ref="P3:V4"/>
    <mergeCell ref="A5:D5"/>
    <mergeCell ref="E5:F5"/>
    <mergeCell ref="G5:M5"/>
    <mergeCell ref="N5:Q5"/>
    <mergeCell ref="A1:K1"/>
    <mergeCell ref="N1:AC1"/>
    <mergeCell ref="A2:B2"/>
    <mergeCell ref="C2:G2"/>
    <mergeCell ref="N2:O2"/>
    <mergeCell ref="P2:T2"/>
    <mergeCell ref="X5:Y5"/>
    <mergeCell ref="A6:D6"/>
    <mergeCell ref="E6:F6"/>
    <mergeCell ref="H6:M6"/>
    <mergeCell ref="N6:Q6"/>
    <mergeCell ref="A7:D7"/>
    <mergeCell ref="E7:F7"/>
    <mergeCell ref="H7:M7"/>
    <mergeCell ref="N7:Q7"/>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22:D22"/>
    <mergeCell ref="E22:F22"/>
    <mergeCell ref="H22:M22"/>
    <mergeCell ref="N22:Q22"/>
    <mergeCell ref="A23:D23"/>
    <mergeCell ref="E23:F23"/>
    <mergeCell ref="H23:M23"/>
    <mergeCell ref="N23:Q23"/>
    <mergeCell ref="A20:D20"/>
    <mergeCell ref="E20:F20"/>
    <mergeCell ref="H20:M20"/>
    <mergeCell ref="N20:Q20"/>
    <mergeCell ref="A21:D21"/>
    <mergeCell ref="E21:F21"/>
    <mergeCell ref="H21:M21"/>
    <mergeCell ref="N21:Q21"/>
    <mergeCell ref="R27:S27"/>
    <mergeCell ref="B28:C28"/>
    <mergeCell ref="G28:H28"/>
    <mergeCell ref="I28:J28"/>
    <mergeCell ref="K28:L28"/>
    <mergeCell ref="N28:P28"/>
    <mergeCell ref="R28:S28"/>
    <mergeCell ref="N24:Q24"/>
    <mergeCell ref="R24:AB24"/>
    <mergeCell ref="A25:K25"/>
    <mergeCell ref="N25:Q25"/>
    <mergeCell ref="A26:E26"/>
    <mergeCell ref="G26:H26"/>
    <mergeCell ref="I26:K26"/>
    <mergeCell ref="P26:Q26"/>
    <mergeCell ref="AB29:AC29"/>
    <mergeCell ref="R30:S30"/>
    <mergeCell ref="AB30:AC30"/>
    <mergeCell ref="W28:AA28"/>
    <mergeCell ref="B29:C29"/>
    <mergeCell ref="G29:H29"/>
    <mergeCell ref="I29:J29"/>
    <mergeCell ref="K29:L29"/>
    <mergeCell ref="R29:S29"/>
  </mergeCells>
  <hyperlinks>
    <hyperlink ref="M1" location="LIST!A1" display="BACK TO MENU LIST"/>
  </hyperlinks>
  <printOptions/>
  <pageMargins left="0.7" right="0.45" top="0.75" bottom="0.5" header="0.3" footer="0.3"/>
  <pageSetup horizontalDpi="600" verticalDpi="600" orientation="landscape" scale="78"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W29"/>
  <sheetViews>
    <sheetView zoomScalePageLayoutView="0" workbookViewId="0" topLeftCell="A1">
      <selection activeCell="I20" sqref="I20"/>
    </sheetView>
  </sheetViews>
  <sheetFormatPr defaultColWidth="9.140625" defaultRowHeight="12.75"/>
  <cols>
    <col min="3" max="3" width="9.140625" style="0" customWidth="1"/>
    <col min="4" max="4" width="6.140625" style="0" customWidth="1"/>
    <col min="5" max="5" width="8.57421875" style="0" customWidth="1"/>
    <col min="6" max="6" width="7.7109375" style="0" customWidth="1"/>
    <col min="7" max="7" width="8.8515625" style="0" customWidth="1"/>
    <col min="8" max="8" width="9.8515625" style="0" customWidth="1"/>
    <col min="9" max="9" width="10.421875" style="0" customWidth="1"/>
    <col min="10" max="10" width="8.140625" style="0" customWidth="1"/>
    <col min="11" max="11" width="8.57421875" style="0" customWidth="1"/>
    <col min="12" max="12" width="9.140625" style="0" customWidth="1"/>
    <col min="13" max="13" width="4.8515625" style="0" customWidth="1"/>
    <col min="14" max="14" width="9.28125" style="0" customWidth="1"/>
    <col min="15" max="15" width="9.140625" style="0" customWidth="1"/>
    <col min="16" max="16" width="7.8515625" style="0" customWidth="1"/>
    <col min="17" max="21" width="9.00390625" style="0" customWidth="1"/>
  </cols>
  <sheetData>
    <row r="1" spans="1:23" ht="12.75">
      <c r="A1" s="255" t="s">
        <v>0</v>
      </c>
      <c r="B1" s="256"/>
      <c r="C1" s="256"/>
      <c r="D1" s="256"/>
      <c r="E1" s="256"/>
      <c r="F1" s="256"/>
      <c r="G1" s="256"/>
      <c r="H1" s="256"/>
      <c r="I1" s="256"/>
      <c r="J1" s="256"/>
      <c r="K1" s="256"/>
      <c r="L1" s="256"/>
      <c r="M1" s="256"/>
      <c r="N1" s="256"/>
      <c r="O1" s="256"/>
      <c r="P1" s="2"/>
      <c r="Q1" s="2"/>
      <c r="R1" s="2"/>
      <c r="S1" s="2"/>
      <c r="T1" s="2"/>
      <c r="U1" s="2"/>
      <c r="V1" s="1"/>
      <c r="W1" s="1"/>
    </row>
    <row r="2" spans="1:23" ht="27.75" customHeight="1" thickBot="1">
      <c r="A2" s="265" t="s">
        <v>17</v>
      </c>
      <c r="B2" s="265"/>
      <c r="C2" s="267"/>
      <c r="D2" s="267"/>
      <c r="E2" s="267"/>
      <c r="F2" s="267"/>
      <c r="G2" s="49"/>
      <c r="H2" s="4" t="s">
        <v>27</v>
      </c>
      <c r="I2" s="25">
        <v>1</v>
      </c>
      <c r="J2" s="11"/>
      <c r="K2" s="11"/>
      <c r="L2" s="3" t="s">
        <v>25</v>
      </c>
      <c r="M2" s="3"/>
      <c r="N2" s="5"/>
      <c r="O2" s="257"/>
      <c r="P2" s="258"/>
      <c r="Q2" s="258"/>
      <c r="R2" s="258"/>
      <c r="S2" s="13"/>
      <c r="T2" s="13"/>
      <c r="U2" s="13"/>
      <c r="V2" s="3"/>
      <c r="W2" s="3"/>
    </row>
    <row r="3" spans="1:23" ht="9" customHeight="1" thickBot="1">
      <c r="A3" s="7"/>
      <c r="B3" s="7"/>
      <c r="C3" s="8"/>
      <c r="D3" s="8"/>
      <c r="E3" s="8"/>
      <c r="F3" s="8"/>
      <c r="G3" s="8"/>
      <c r="H3" s="2"/>
      <c r="I3" s="3"/>
      <c r="J3" s="3"/>
      <c r="K3" s="3"/>
      <c r="L3" s="3"/>
      <c r="M3" s="3"/>
      <c r="N3" s="5"/>
      <c r="O3" s="5"/>
      <c r="P3" s="3"/>
      <c r="Q3" s="5"/>
      <c r="R3" s="5"/>
      <c r="S3" s="5"/>
      <c r="T3" s="5"/>
      <c r="U3" s="5"/>
      <c r="V3" s="3"/>
      <c r="W3" s="3"/>
    </row>
    <row r="4" spans="1:21" ht="36.75" customHeight="1" thickBot="1">
      <c r="A4" s="293" t="s">
        <v>1</v>
      </c>
      <c r="B4" s="294"/>
      <c r="C4" s="294"/>
      <c r="D4" s="294"/>
      <c r="E4" s="46" t="s">
        <v>31</v>
      </c>
      <c r="F4" s="44" t="s">
        <v>2</v>
      </c>
      <c r="G4" s="46" t="s">
        <v>30</v>
      </c>
      <c r="H4" s="46" t="s">
        <v>12</v>
      </c>
      <c r="I4" s="46" t="s">
        <v>11</v>
      </c>
      <c r="J4" s="45" t="s">
        <v>13</v>
      </c>
      <c r="K4" s="45" t="s">
        <v>3</v>
      </c>
      <c r="L4" s="47" t="s">
        <v>18</v>
      </c>
      <c r="M4" s="48"/>
      <c r="N4" s="259" t="s">
        <v>4</v>
      </c>
      <c r="O4" s="260"/>
      <c r="P4" s="260"/>
      <c r="Q4" s="260"/>
      <c r="R4" s="261"/>
      <c r="S4" s="2"/>
      <c r="T4" s="2"/>
      <c r="U4" s="2"/>
    </row>
    <row r="5" spans="1:21" ht="18.75" customHeight="1">
      <c r="A5" s="300"/>
      <c r="B5" s="301"/>
      <c r="C5" s="301"/>
      <c r="D5" s="301"/>
      <c r="E5" s="40"/>
      <c r="F5" s="41"/>
      <c r="G5" s="51">
        <f>I2*E5</f>
        <v>0</v>
      </c>
      <c r="H5" s="42">
        <v>0</v>
      </c>
      <c r="I5" s="41">
        <v>0</v>
      </c>
      <c r="J5" s="43">
        <v>0</v>
      </c>
      <c r="K5" s="52" t="e">
        <f>H5/(I5*J5)</f>
        <v>#DIV/0!</v>
      </c>
      <c r="L5" s="53" t="e">
        <f>ROUND(G5*K5,5)</f>
        <v>#DIV/0!</v>
      </c>
      <c r="M5" s="18">
        <v>1</v>
      </c>
      <c r="N5" s="302"/>
      <c r="O5" s="303"/>
      <c r="P5" s="303"/>
      <c r="Q5" s="303"/>
      <c r="R5" s="304"/>
      <c r="S5" s="12"/>
      <c r="T5" s="12"/>
      <c r="U5" s="12"/>
    </row>
    <row r="6" spans="1:21" ht="18.75" customHeight="1">
      <c r="A6" s="300"/>
      <c r="B6" s="301"/>
      <c r="C6" s="301"/>
      <c r="D6" s="301"/>
      <c r="E6" s="40"/>
      <c r="F6" s="41"/>
      <c r="G6" s="51">
        <f>I2*E6</f>
        <v>0</v>
      </c>
      <c r="H6" s="42">
        <v>0</v>
      </c>
      <c r="I6" s="41"/>
      <c r="J6" s="43"/>
      <c r="K6" s="52" t="e">
        <f aca="true" t="shared" si="0" ref="K6:K22">H6/(I6*J6)</f>
        <v>#DIV/0!</v>
      </c>
      <c r="L6" s="53" t="e">
        <f aca="true" t="shared" si="1" ref="L6:L22">ROUND(G6*K6,5)</f>
        <v>#DIV/0!</v>
      </c>
      <c r="M6" s="18">
        <v>2</v>
      </c>
      <c r="N6" s="302"/>
      <c r="O6" s="303"/>
      <c r="P6" s="303"/>
      <c r="Q6" s="303"/>
      <c r="R6" s="304"/>
      <c r="S6" s="12"/>
      <c r="T6" s="12"/>
      <c r="U6" s="12"/>
    </row>
    <row r="7" spans="1:21" ht="18.75" customHeight="1">
      <c r="A7" s="300"/>
      <c r="B7" s="301"/>
      <c r="C7" s="301"/>
      <c r="D7" s="301"/>
      <c r="E7" s="40"/>
      <c r="F7" s="41"/>
      <c r="G7" s="51">
        <f>I2*E7</f>
        <v>0</v>
      </c>
      <c r="H7" s="42">
        <v>0</v>
      </c>
      <c r="I7" s="41"/>
      <c r="J7" s="43"/>
      <c r="K7" s="52" t="e">
        <f t="shared" si="0"/>
        <v>#DIV/0!</v>
      </c>
      <c r="L7" s="53" t="e">
        <f t="shared" si="1"/>
        <v>#DIV/0!</v>
      </c>
      <c r="M7" s="18">
        <v>3</v>
      </c>
      <c r="N7" s="302"/>
      <c r="O7" s="303"/>
      <c r="P7" s="303"/>
      <c r="Q7" s="303"/>
      <c r="R7" s="304"/>
      <c r="S7" s="12"/>
      <c r="T7" s="12"/>
      <c r="U7" s="12"/>
    </row>
    <row r="8" spans="1:21" ht="18.75" customHeight="1">
      <c r="A8" s="300"/>
      <c r="B8" s="301"/>
      <c r="C8" s="301"/>
      <c r="D8" s="301"/>
      <c r="E8" s="40"/>
      <c r="F8" s="41"/>
      <c r="G8" s="51">
        <f>I2*E8</f>
        <v>0</v>
      </c>
      <c r="H8" s="42">
        <v>0</v>
      </c>
      <c r="I8" s="41"/>
      <c r="J8" s="43"/>
      <c r="K8" s="52" t="e">
        <f t="shared" si="0"/>
        <v>#DIV/0!</v>
      </c>
      <c r="L8" s="53" t="e">
        <f t="shared" si="1"/>
        <v>#DIV/0!</v>
      </c>
      <c r="M8" s="18"/>
      <c r="N8" s="302"/>
      <c r="O8" s="303"/>
      <c r="P8" s="303"/>
      <c r="Q8" s="303"/>
      <c r="R8" s="304"/>
      <c r="S8" s="12"/>
      <c r="T8" s="12"/>
      <c r="U8" s="12"/>
    </row>
    <row r="9" spans="1:21" ht="18.75" customHeight="1">
      <c r="A9" s="300"/>
      <c r="B9" s="301"/>
      <c r="C9" s="301"/>
      <c r="D9" s="301"/>
      <c r="E9" s="40"/>
      <c r="F9" s="41"/>
      <c r="G9" s="51">
        <f>I2*E9</f>
        <v>0</v>
      </c>
      <c r="H9" s="42">
        <v>0</v>
      </c>
      <c r="I9" s="41"/>
      <c r="J9" s="43"/>
      <c r="K9" s="52" t="e">
        <f t="shared" si="0"/>
        <v>#DIV/0!</v>
      </c>
      <c r="L9" s="53" t="e">
        <f t="shared" si="1"/>
        <v>#DIV/0!</v>
      </c>
      <c r="M9" s="18">
        <v>4</v>
      </c>
      <c r="N9" s="302"/>
      <c r="O9" s="303"/>
      <c r="P9" s="303"/>
      <c r="Q9" s="303"/>
      <c r="R9" s="304"/>
      <c r="S9" s="12"/>
      <c r="T9" s="12"/>
      <c r="U9" s="12"/>
    </row>
    <row r="10" spans="1:21" ht="18.75" customHeight="1">
      <c r="A10" s="300"/>
      <c r="B10" s="301"/>
      <c r="C10" s="301"/>
      <c r="D10" s="301"/>
      <c r="E10" s="40"/>
      <c r="F10" s="41"/>
      <c r="G10" s="51">
        <f>I2*E10</f>
        <v>0</v>
      </c>
      <c r="H10" s="42">
        <v>0</v>
      </c>
      <c r="I10" s="41"/>
      <c r="J10" s="43"/>
      <c r="K10" s="52" t="e">
        <f t="shared" si="0"/>
        <v>#DIV/0!</v>
      </c>
      <c r="L10" s="53" t="e">
        <f t="shared" si="1"/>
        <v>#DIV/0!</v>
      </c>
      <c r="M10" s="18"/>
      <c r="N10" s="302"/>
      <c r="O10" s="303"/>
      <c r="P10" s="303"/>
      <c r="Q10" s="303"/>
      <c r="R10" s="304"/>
      <c r="S10" s="12"/>
      <c r="T10" s="12"/>
      <c r="U10" s="12"/>
    </row>
    <row r="11" spans="1:21" ht="18.75" customHeight="1">
      <c r="A11" s="300"/>
      <c r="B11" s="301"/>
      <c r="C11" s="301"/>
      <c r="D11" s="301"/>
      <c r="E11" s="40"/>
      <c r="F11" s="41"/>
      <c r="G11" s="51">
        <f>I2*E11</f>
        <v>0</v>
      </c>
      <c r="H11" s="42">
        <v>0</v>
      </c>
      <c r="I11" s="41"/>
      <c r="J11" s="43"/>
      <c r="K11" s="52" t="e">
        <f t="shared" si="0"/>
        <v>#DIV/0!</v>
      </c>
      <c r="L11" s="53" t="e">
        <f t="shared" si="1"/>
        <v>#DIV/0!</v>
      </c>
      <c r="M11" s="18">
        <v>5</v>
      </c>
      <c r="N11" s="302"/>
      <c r="O11" s="303"/>
      <c r="P11" s="303"/>
      <c r="Q11" s="303"/>
      <c r="R11" s="304"/>
      <c r="S11" s="12"/>
      <c r="T11" s="12"/>
      <c r="U11" s="12"/>
    </row>
    <row r="12" spans="1:21" ht="18.75" customHeight="1">
      <c r="A12" s="300"/>
      <c r="B12" s="301"/>
      <c r="C12" s="301"/>
      <c r="D12" s="301"/>
      <c r="E12" s="40"/>
      <c r="F12" s="41"/>
      <c r="G12" s="51">
        <f>I2*E12</f>
        <v>0</v>
      </c>
      <c r="H12" s="42">
        <v>0</v>
      </c>
      <c r="I12" s="41"/>
      <c r="J12" s="43"/>
      <c r="K12" s="52" t="e">
        <f t="shared" si="0"/>
        <v>#DIV/0!</v>
      </c>
      <c r="L12" s="53" t="e">
        <f t="shared" si="1"/>
        <v>#DIV/0!</v>
      </c>
      <c r="M12" s="18"/>
      <c r="N12" s="302"/>
      <c r="O12" s="303"/>
      <c r="P12" s="303"/>
      <c r="Q12" s="303"/>
      <c r="R12" s="304"/>
      <c r="S12" s="12"/>
      <c r="T12" s="12"/>
      <c r="U12" s="12"/>
    </row>
    <row r="13" spans="1:21" ht="18.75" customHeight="1">
      <c r="A13" s="300"/>
      <c r="B13" s="301"/>
      <c r="C13" s="301"/>
      <c r="D13" s="301"/>
      <c r="E13" s="40"/>
      <c r="F13" s="41"/>
      <c r="G13" s="51">
        <f>I2*E13</f>
        <v>0</v>
      </c>
      <c r="H13" s="42">
        <v>0</v>
      </c>
      <c r="I13" s="41"/>
      <c r="J13" s="43"/>
      <c r="K13" s="52" t="e">
        <f t="shared" si="0"/>
        <v>#DIV/0!</v>
      </c>
      <c r="L13" s="53" t="e">
        <f t="shared" si="1"/>
        <v>#DIV/0!</v>
      </c>
      <c r="M13" s="18">
        <v>6</v>
      </c>
      <c r="N13" s="302"/>
      <c r="O13" s="303"/>
      <c r="P13" s="303"/>
      <c r="Q13" s="303"/>
      <c r="R13" s="304"/>
      <c r="S13" s="12"/>
      <c r="T13" s="12"/>
      <c r="U13" s="12"/>
    </row>
    <row r="14" spans="1:21" ht="18.75" customHeight="1">
      <c r="A14" s="300"/>
      <c r="B14" s="301"/>
      <c r="C14" s="301"/>
      <c r="D14" s="301"/>
      <c r="E14" s="40"/>
      <c r="F14" s="41"/>
      <c r="G14" s="51">
        <f>I2*E14</f>
        <v>0</v>
      </c>
      <c r="H14" s="42">
        <v>0</v>
      </c>
      <c r="I14" s="41"/>
      <c r="J14" s="43"/>
      <c r="K14" s="52" t="e">
        <f t="shared" si="0"/>
        <v>#DIV/0!</v>
      </c>
      <c r="L14" s="53" t="e">
        <f t="shared" si="1"/>
        <v>#DIV/0!</v>
      </c>
      <c r="M14" s="18"/>
      <c r="N14" s="302"/>
      <c r="O14" s="303"/>
      <c r="P14" s="303"/>
      <c r="Q14" s="303"/>
      <c r="R14" s="304"/>
      <c r="S14" s="12"/>
      <c r="T14" s="12"/>
      <c r="U14" s="12"/>
    </row>
    <row r="15" spans="1:21" ht="18.75" customHeight="1">
      <c r="A15" s="300"/>
      <c r="B15" s="301"/>
      <c r="C15" s="301"/>
      <c r="D15" s="301"/>
      <c r="E15" s="40"/>
      <c r="F15" s="41"/>
      <c r="G15" s="51">
        <f>I2*E15</f>
        <v>0</v>
      </c>
      <c r="H15" s="42">
        <v>0</v>
      </c>
      <c r="I15" s="41"/>
      <c r="J15" s="43"/>
      <c r="K15" s="52" t="e">
        <f t="shared" si="0"/>
        <v>#DIV/0!</v>
      </c>
      <c r="L15" s="53" t="e">
        <f t="shared" si="1"/>
        <v>#DIV/0!</v>
      </c>
      <c r="M15" s="18"/>
      <c r="N15" s="302"/>
      <c r="O15" s="303"/>
      <c r="P15" s="303"/>
      <c r="Q15" s="303"/>
      <c r="R15" s="304"/>
      <c r="S15" s="12"/>
      <c r="T15" s="12"/>
      <c r="U15" s="12"/>
    </row>
    <row r="16" spans="1:21" ht="18.75" customHeight="1">
      <c r="A16" s="300"/>
      <c r="B16" s="301"/>
      <c r="C16" s="301"/>
      <c r="D16" s="301"/>
      <c r="E16" s="40"/>
      <c r="F16" s="41"/>
      <c r="G16" s="51">
        <f>I2*E16</f>
        <v>0</v>
      </c>
      <c r="H16" s="42">
        <v>0</v>
      </c>
      <c r="I16" s="41"/>
      <c r="J16" s="43"/>
      <c r="K16" s="52" t="e">
        <f t="shared" si="0"/>
        <v>#DIV/0!</v>
      </c>
      <c r="L16" s="53" t="e">
        <f t="shared" si="1"/>
        <v>#DIV/0!</v>
      </c>
      <c r="M16" s="18"/>
      <c r="N16" s="302"/>
      <c r="O16" s="303"/>
      <c r="P16" s="303"/>
      <c r="Q16" s="303"/>
      <c r="R16" s="304"/>
      <c r="S16" s="12"/>
      <c r="T16" s="12"/>
      <c r="U16" s="12"/>
    </row>
    <row r="17" spans="1:21" ht="18.75" customHeight="1">
      <c r="A17" s="300"/>
      <c r="B17" s="301"/>
      <c r="C17" s="301"/>
      <c r="D17" s="301"/>
      <c r="E17" s="40"/>
      <c r="F17" s="41"/>
      <c r="G17" s="51">
        <f>I2*E17</f>
        <v>0</v>
      </c>
      <c r="H17" s="42">
        <v>0</v>
      </c>
      <c r="I17" s="41"/>
      <c r="J17" s="43"/>
      <c r="K17" s="52" t="e">
        <f t="shared" si="0"/>
        <v>#DIV/0!</v>
      </c>
      <c r="L17" s="53" t="e">
        <f t="shared" si="1"/>
        <v>#DIV/0!</v>
      </c>
      <c r="M17" s="18"/>
      <c r="N17" s="302"/>
      <c r="O17" s="303"/>
      <c r="P17" s="303"/>
      <c r="Q17" s="303"/>
      <c r="R17" s="304"/>
      <c r="S17" s="12"/>
      <c r="T17" s="12"/>
      <c r="U17" s="12"/>
    </row>
    <row r="18" spans="1:21" ht="18.75" customHeight="1">
      <c r="A18" s="300"/>
      <c r="B18" s="301"/>
      <c r="C18" s="301"/>
      <c r="D18" s="301"/>
      <c r="E18" s="40"/>
      <c r="F18" s="41"/>
      <c r="G18" s="51">
        <f>I2*E18</f>
        <v>0</v>
      </c>
      <c r="H18" s="42">
        <v>0</v>
      </c>
      <c r="I18" s="41"/>
      <c r="J18" s="43"/>
      <c r="K18" s="52" t="e">
        <f t="shared" si="0"/>
        <v>#DIV/0!</v>
      </c>
      <c r="L18" s="53" t="e">
        <f t="shared" si="1"/>
        <v>#DIV/0!</v>
      </c>
      <c r="M18" s="18"/>
      <c r="N18" s="302"/>
      <c r="O18" s="303"/>
      <c r="P18" s="303"/>
      <c r="Q18" s="303"/>
      <c r="R18" s="304"/>
      <c r="S18" s="12"/>
      <c r="T18" s="12"/>
      <c r="U18" s="12"/>
    </row>
    <row r="19" spans="1:21" ht="18.75" customHeight="1">
      <c r="A19" s="300"/>
      <c r="B19" s="301"/>
      <c r="C19" s="301"/>
      <c r="D19" s="301"/>
      <c r="E19" s="40"/>
      <c r="F19" s="41"/>
      <c r="G19" s="51">
        <f>I2*E19</f>
        <v>0</v>
      </c>
      <c r="H19" s="42">
        <v>0</v>
      </c>
      <c r="I19" s="41"/>
      <c r="J19" s="43"/>
      <c r="K19" s="52" t="e">
        <f t="shared" si="0"/>
        <v>#DIV/0!</v>
      </c>
      <c r="L19" s="53" t="e">
        <f t="shared" si="1"/>
        <v>#DIV/0!</v>
      </c>
      <c r="M19" s="18"/>
      <c r="N19" s="302"/>
      <c r="O19" s="303"/>
      <c r="P19" s="303"/>
      <c r="Q19" s="303"/>
      <c r="R19" s="304"/>
      <c r="S19" s="12"/>
      <c r="T19" s="12"/>
      <c r="U19" s="12"/>
    </row>
    <row r="20" spans="1:21" ht="18.75" customHeight="1">
      <c r="A20" s="300"/>
      <c r="B20" s="301"/>
      <c r="C20" s="301"/>
      <c r="D20" s="301"/>
      <c r="E20" s="40"/>
      <c r="F20" s="41"/>
      <c r="G20" s="51">
        <f>I2*E20</f>
        <v>0</v>
      </c>
      <c r="H20" s="42">
        <v>0</v>
      </c>
      <c r="I20" s="41"/>
      <c r="J20" s="43"/>
      <c r="K20" s="52" t="e">
        <f t="shared" si="0"/>
        <v>#DIV/0!</v>
      </c>
      <c r="L20" s="53" t="e">
        <f t="shared" si="1"/>
        <v>#DIV/0!</v>
      </c>
      <c r="M20" s="18"/>
      <c r="N20" s="302"/>
      <c r="O20" s="303"/>
      <c r="P20" s="303"/>
      <c r="Q20" s="303"/>
      <c r="R20" s="304"/>
      <c r="S20" s="12"/>
      <c r="T20" s="12"/>
      <c r="U20" s="12"/>
    </row>
    <row r="21" spans="1:21" ht="18.75" customHeight="1">
      <c r="A21" s="300"/>
      <c r="B21" s="301"/>
      <c r="C21" s="301"/>
      <c r="D21" s="301"/>
      <c r="E21" s="40"/>
      <c r="F21" s="41"/>
      <c r="G21" s="51">
        <f>I2*E21</f>
        <v>0</v>
      </c>
      <c r="H21" s="42">
        <v>0</v>
      </c>
      <c r="I21" s="41"/>
      <c r="J21" s="43"/>
      <c r="K21" s="52" t="e">
        <f t="shared" si="0"/>
        <v>#DIV/0!</v>
      </c>
      <c r="L21" s="53" t="e">
        <f t="shared" si="1"/>
        <v>#DIV/0!</v>
      </c>
      <c r="M21" s="18"/>
      <c r="N21" s="302"/>
      <c r="O21" s="303"/>
      <c r="P21" s="303"/>
      <c r="Q21" s="303"/>
      <c r="R21" s="304"/>
      <c r="S21" s="12"/>
      <c r="T21" s="12"/>
      <c r="U21" s="12"/>
    </row>
    <row r="22" spans="1:21" ht="18.75" customHeight="1" thickBot="1">
      <c r="A22" s="300"/>
      <c r="B22" s="301"/>
      <c r="C22" s="301"/>
      <c r="D22" s="301"/>
      <c r="E22" s="40"/>
      <c r="F22" s="41"/>
      <c r="G22" s="51">
        <f>I2*E22</f>
        <v>0</v>
      </c>
      <c r="H22" s="42">
        <v>0</v>
      </c>
      <c r="I22" s="41"/>
      <c r="J22" s="43"/>
      <c r="K22" s="52" t="e">
        <f t="shared" si="0"/>
        <v>#DIV/0!</v>
      </c>
      <c r="L22" s="53" t="e">
        <f t="shared" si="1"/>
        <v>#DIV/0!</v>
      </c>
      <c r="M22" s="18"/>
      <c r="N22" s="302"/>
      <c r="O22" s="303"/>
      <c r="P22" s="303"/>
      <c r="Q22" s="303"/>
      <c r="R22" s="304"/>
      <c r="S22" s="12"/>
      <c r="T22" s="12"/>
      <c r="U22" s="12"/>
    </row>
    <row r="23" spans="1:21" ht="20.25" customHeight="1" thickBot="1">
      <c r="A23" s="297" t="s">
        <v>29</v>
      </c>
      <c r="B23" s="298"/>
      <c r="C23" s="298"/>
      <c r="D23" s="299"/>
      <c r="E23" s="270" t="s">
        <v>7</v>
      </c>
      <c r="F23" s="271"/>
      <c r="G23" s="271"/>
      <c r="H23" s="271"/>
      <c r="I23" s="271"/>
      <c r="J23" s="271"/>
      <c r="K23" s="271"/>
      <c r="L23" s="54" t="e">
        <f>ROUNDUP(SUM(L5:L22),5)</f>
        <v>#DIV/0!</v>
      </c>
      <c r="M23" s="18"/>
      <c r="N23" s="302"/>
      <c r="O23" s="303"/>
      <c r="P23" s="303"/>
      <c r="Q23" s="303"/>
      <c r="R23" s="304"/>
      <c r="S23" s="12"/>
      <c r="T23" s="12"/>
      <c r="U23" s="12"/>
    </row>
    <row r="24" spans="1:21" ht="20.25" customHeight="1">
      <c r="A24" s="9" t="s">
        <v>14</v>
      </c>
      <c r="B24" s="9" t="s">
        <v>15</v>
      </c>
      <c r="C24" s="295" t="s">
        <v>16</v>
      </c>
      <c r="D24" s="296"/>
      <c r="E24" s="21"/>
      <c r="F24" s="22"/>
      <c r="G24" s="22"/>
      <c r="H24" s="18" t="s">
        <v>9</v>
      </c>
      <c r="I24" s="18"/>
      <c r="J24" s="18"/>
      <c r="K24" s="18"/>
      <c r="L24" s="55" t="e">
        <f>ROUND(L23*10/100,5)</f>
        <v>#DIV/0!</v>
      </c>
      <c r="M24" s="18"/>
      <c r="N24" s="302"/>
      <c r="O24" s="303"/>
      <c r="P24" s="303"/>
      <c r="Q24" s="303"/>
      <c r="R24" s="304"/>
      <c r="S24" s="12"/>
      <c r="T24" s="12"/>
      <c r="U24" s="12"/>
    </row>
    <row r="25" spans="1:21" ht="22.5" customHeight="1" thickBot="1">
      <c r="A25" s="10"/>
      <c r="B25" s="10"/>
      <c r="C25" s="280"/>
      <c r="D25" s="281"/>
      <c r="E25" s="23"/>
      <c r="F25" s="24"/>
      <c r="G25" s="24"/>
      <c r="H25" s="25" t="s">
        <v>6</v>
      </c>
      <c r="I25" s="25"/>
      <c r="J25" s="25"/>
      <c r="K25" s="25"/>
      <c r="L25" s="56" t="e">
        <f>L23+L24</f>
        <v>#DIV/0!</v>
      </c>
      <c r="M25" s="18"/>
      <c r="N25" s="289"/>
      <c r="O25" s="290"/>
      <c r="P25" s="290"/>
      <c r="Q25" s="290"/>
      <c r="R25" s="291"/>
      <c r="S25" s="12"/>
      <c r="T25" s="12"/>
      <c r="U25" s="12"/>
    </row>
    <row r="26" spans="5:21" ht="7.5" customHeight="1" thickBot="1">
      <c r="E26" s="255"/>
      <c r="F26" s="255"/>
      <c r="G26" s="2"/>
      <c r="H26" s="2"/>
      <c r="I26" s="2"/>
      <c r="J26" s="4"/>
      <c r="K26" s="4"/>
      <c r="L26" s="4"/>
      <c r="M26" s="14"/>
      <c r="N26" s="274" t="s">
        <v>26</v>
      </c>
      <c r="O26" s="274"/>
      <c r="P26" s="16"/>
      <c r="Q26" s="16"/>
      <c r="R26" s="17"/>
      <c r="S26" s="1"/>
      <c r="T26" s="1"/>
      <c r="U26" s="1"/>
    </row>
    <row r="27" spans="1:21" ht="20.25" customHeight="1">
      <c r="A27" s="292" t="s">
        <v>5</v>
      </c>
      <c r="B27" s="276"/>
      <c r="C27" s="276"/>
      <c r="D27" s="26"/>
      <c r="E27" s="276"/>
      <c r="F27" s="277"/>
      <c r="G27" s="16"/>
      <c r="H27" s="20"/>
      <c r="I27" s="16"/>
      <c r="J27" s="15"/>
      <c r="K27" s="15"/>
      <c r="L27" s="15"/>
      <c r="M27" s="37"/>
      <c r="N27" s="275"/>
      <c r="O27" s="275"/>
      <c r="P27" s="18"/>
      <c r="Q27" s="18"/>
      <c r="R27" s="19"/>
      <c r="S27" s="6"/>
      <c r="T27" s="6"/>
      <c r="U27" s="6"/>
    </row>
    <row r="28" spans="1:21" ht="37.5" customHeight="1">
      <c r="A28" s="27" t="s">
        <v>19</v>
      </c>
      <c r="B28" s="28" t="s">
        <v>20</v>
      </c>
      <c r="C28" s="29" t="s">
        <v>21</v>
      </c>
      <c r="D28" s="30" t="s">
        <v>22</v>
      </c>
      <c r="E28" s="272" t="s">
        <v>8</v>
      </c>
      <c r="F28" s="273"/>
      <c r="G28" s="36"/>
      <c r="H28" s="34"/>
      <c r="I28" s="33" t="s">
        <v>28</v>
      </c>
      <c r="J28" s="33" t="s">
        <v>23</v>
      </c>
      <c r="K28" s="282" t="s">
        <v>24</v>
      </c>
      <c r="L28" s="282"/>
      <c r="M28" s="38"/>
      <c r="N28" s="285"/>
      <c r="O28" s="286"/>
      <c r="P28" s="286"/>
      <c r="Q28" s="286"/>
      <c r="R28" s="287"/>
      <c r="S28" s="6"/>
      <c r="T28" s="6"/>
      <c r="U28" s="6"/>
    </row>
    <row r="29" spans="1:18" ht="19.5" customHeight="1" thickBot="1">
      <c r="A29" s="31">
        <v>1</v>
      </c>
      <c r="B29" s="32" t="s">
        <v>10</v>
      </c>
      <c r="C29" s="57" t="e">
        <f>L25</f>
        <v>#DIV/0!</v>
      </c>
      <c r="D29" s="58">
        <v>0</v>
      </c>
      <c r="E29" s="278" t="e">
        <f>C29+D29</f>
        <v>#DIV/0!</v>
      </c>
      <c r="F29" s="279"/>
      <c r="G29" s="50"/>
      <c r="H29" s="35"/>
      <c r="I29" s="59" t="e">
        <f>E29/J29</f>
        <v>#DIV/0!</v>
      </c>
      <c r="J29" s="60">
        <v>0.3</v>
      </c>
      <c r="K29" s="283">
        <f ca="1">NOW()</f>
        <v>41122.35318252315</v>
      </c>
      <c r="L29" s="284"/>
      <c r="M29" s="39"/>
      <c r="N29" s="288"/>
      <c r="O29" s="288"/>
      <c r="P29" s="288"/>
      <c r="Q29" s="288"/>
      <c r="R29" s="281"/>
    </row>
  </sheetData>
  <sheetProtection/>
  <mergeCells count="58">
    <mergeCell ref="N23:R23"/>
    <mergeCell ref="N24:R24"/>
    <mergeCell ref="E26:F26"/>
    <mergeCell ref="A27:C27"/>
    <mergeCell ref="E27:F27"/>
    <mergeCell ref="N25:R25"/>
    <mergeCell ref="A23:D23"/>
    <mergeCell ref="C24:D24"/>
    <mergeCell ref="N26:O27"/>
    <mergeCell ref="E28:F28"/>
    <mergeCell ref="E29:F29"/>
    <mergeCell ref="C25:D25"/>
    <mergeCell ref="E23:K23"/>
    <mergeCell ref="A20:D20"/>
    <mergeCell ref="A21:D21"/>
    <mergeCell ref="A22:D22"/>
    <mergeCell ref="K28:L28"/>
    <mergeCell ref="N21:R21"/>
    <mergeCell ref="N22:R22"/>
    <mergeCell ref="A17:D17"/>
    <mergeCell ref="A18:D18"/>
    <mergeCell ref="A19:D19"/>
    <mergeCell ref="N17:R17"/>
    <mergeCell ref="N18:R18"/>
    <mergeCell ref="N19:R19"/>
    <mergeCell ref="A16:D16"/>
    <mergeCell ref="N14:R14"/>
    <mergeCell ref="N15:R15"/>
    <mergeCell ref="N16:R16"/>
    <mergeCell ref="N20:R20"/>
    <mergeCell ref="N11:R11"/>
    <mergeCell ref="N12:R12"/>
    <mergeCell ref="N13:R13"/>
    <mergeCell ref="A14:D14"/>
    <mergeCell ref="A15:D15"/>
    <mergeCell ref="A1:O1"/>
    <mergeCell ref="O2:R2"/>
    <mergeCell ref="N4:R4"/>
    <mergeCell ref="A5:D5"/>
    <mergeCell ref="A6:D6"/>
    <mergeCell ref="N5:R5"/>
    <mergeCell ref="N6:R6"/>
    <mergeCell ref="N28:R29"/>
    <mergeCell ref="K29:L29"/>
    <mergeCell ref="A2:B2"/>
    <mergeCell ref="C2:F2"/>
    <mergeCell ref="A4:D4"/>
    <mergeCell ref="A8:D8"/>
    <mergeCell ref="A9:D9"/>
    <mergeCell ref="A10:D10"/>
    <mergeCell ref="N8:R8"/>
    <mergeCell ref="N9:R9"/>
    <mergeCell ref="A7:D7"/>
    <mergeCell ref="N7:R7"/>
    <mergeCell ref="N10:R10"/>
    <mergeCell ref="A11:D11"/>
    <mergeCell ref="A12:D12"/>
    <mergeCell ref="A13:D13"/>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H30"/>
  <sheetViews>
    <sheetView zoomScalePageLayoutView="0" workbookViewId="0" topLeftCell="A1">
      <selection activeCell="M1" sqref="M1"/>
    </sheetView>
  </sheetViews>
  <sheetFormatPr defaultColWidth="9.140625" defaultRowHeight="12.75"/>
  <cols>
    <col min="1" max="1" width="9.8515625" style="194" customWidth="1"/>
    <col min="2" max="3" width="9.140625" style="194" customWidth="1"/>
    <col min="4" max="4" width="9.8515625" style="194" customWidth="1"/>
    <col min="5" max="5" width="9.140625" style="194" customWidth="1"/>
    <col min="6" max="6" width="14.421875" style="194" customWidth="1"/>
    <col min="7" max="7" width="4.8515625" style="194" customWidth="1"/>
    <col min="8" max="8" width="8.57421875" style="194" customWidth="1"/>
    <col min="9" max="9" width="9.8515625" style="194" customWidth="1"/>
    <col min="10" max="10" width="8.57421875" style="194" customWidth="1"/>
    <col min="11" max="12" width="13.7109375" style="194" customWidth="1"/>
    <col min="13" max="13" width="38.8515625" style="194" customWidth="1"/>
    <col min="14" max="16" width="9.140625" style="194" customWidth="1"/>
    <col min="17" max="17" width="6.140625" style="194" customWidth="1"/>
    <col min="18" max="18" width="8.57421875" style="194" customWidth="1"/>
    <col min="19" max="19" width="7.7109375" style="194" customWidth="1"/>
    <col min="20" max="20" width="10.421875" style="194" customWidth="1"/>
    <col min="21" max="22" width="8.8515625" style="194" customWidth="1"/>
    <col min="23" max="23" width="9.8515625" style="194" customWidth="1"/>
    <col min="24" max="24" width="12.28125" style="194" customWidth="1"/>
    <col min="25" max="25" width="4.57421875" style="194" customWidth="1"/>
    <col min="26" max="26" width="10.28125" style="194" customWidth="1"/>
    <col min="27" max="27" width="8.140625" style="194" customWidth="1"/>
    <col min="28" max="28" width="8.57421875" style="194" customWidth="1"/>
    <col min="29" max="29" width="11.57421875" style="194" customWidth="1"/>
    <col min="30" max="32" width="9.00390625" style="194" customWidth="1"/>
    <col min="33" max="16384" width="9.140625" style="194" customWidth="1"/>
  </cols>
  <sheetData>
    <row r="1" spans="1:34" ht="21">
      <c r="A1" s="453" t="s">
        <v>43</v>
      </c>
      <c r="B1" s="453"/>
      <c r="C1" s="453"/>
      <c r="D1" s="453"/>
      <c r="E1" s="453"/>
      <c r="F1" s="453"/>
      <c r="G1" s="453"/>
      <c r="H1" s="453"/>
      <c r="I1" s="453"/>
      <c r="J1" s="453"/>
      <c r="K1" s="453"/>
      <c r="L1" s="79"/>
      <c r="M1" s="243" t="s">
        <v>584</v>
      </c>
      <c r="N1" s="386" t="s">
        <v>56</v>
      </c>
      <c r="O1" s="387"/>
      <c r="P1" s="387"/>
      <c r="Q1" s="387"/>
      <c r="R1" s="387"/>
      <c r="S1" s="387"/>
      <c r="T1" s="387"/>
      <c r="U1" s="387"/>
      <c r="V1" s="387"/>
      <c r="W1" s="387"/>
      <c r="X1" s="387"/>
      <c r="Y1" s="387"/>
      <c r="Z1" s="387"/>
      <c r="AA1" s="387"/>
      <c r="AB1" s="387"/>
      <c r="AC1" s="387"/>
      <c r="AD1" s="205"/>
      <c r="AE1" s="205"/>
      <c r="AF1" s="205"/>
      <c r="AG1" s="81"/>
      <c r="AH1" s="81"/>
    </row>
    <row r="2" spans="1:34" ht="47.25" customHeight="1" thickBot="1">
      <c r="A2" s="369" t="s">
        <v>44</v>
      </c>
      <c r="B2" s="369"/>
      <c r="C2" s="388" t="s">
        <v>451</v>
      </c>
      <c r="D2" s="388"/>
      <c r="E2" s="388"/>
      <c r="F2" s="388"/>
      <c r="G2" s="388"/>
      <c r="H2" s="212" t="s">
        <v>55</v>
      </c>
      <c r="I2" s="82">
        <v>100</v>
      </c>
      <c r="J2" s="212" t="s">
        <v>48</v>
      </c>
      <c r="K2" s="237" t="s">
        <v>452</v>
      </c>
      <c r="L2" s="84" t="s">
        <v>453</v>
      </c>
      <c r="M2" s="85"/>
      <c r="N2" s="389" t="s">
        <v>17</v>
      </c>
      <c r="O2" s="389"/>
      <c r="P2" s="390" t="str">
        <f>C2</f>
        <v>Chocolate Butter Cream Frosting</v>
      </c>
      <c r="Q2" s="390"/>
      <c r="R2" s="390"/>
      <c r="S2" s="390"/>
      <c r="T2" s="391"/>
      <c r="U2" s="86"/>
      <c r="V2" s="86"/>
      <c r="W2" s="212" t="s">
        <v>55</v>
      </c>
      <c r="X2" s="87">
        <f>I2</f>
        <v>100</v>
      </c>
      <c r="Y2" s="95"/>
      <c r="Z2" s="88" t="s">
        <v>53</v>
      </c>
      <c r="AA2" s="89" t="str">
        <f>K2</f>
        <v>2  3/4 </v>
      </c>
      <c r="AB2" s="90" t="s">
        <v>453</v>
      </c>
      <c r="AC2" s="91"/>
      <c r="AD2" s="92"/>
      <c r="AE2" s="92"/>
      <c r="AF2" s="92"/>
      <c r="AG2" s="91"/>
      <c r="AH2" s="91"/>
    </row>
    <row r="3" spans="1:34" ht="19.5" customHeight="1">
      <c r="A3" s="209"/>
      <c r="B3" s="369"/>
      <c r="C3" s="419"/>
      <c r="D3" s="419"/>
      <c r="E3" s="419"/>
      <c r="F3" s="419"/>
      <c r="G3" s="419"/>
      <c r="H3" s="211"/>
      <c r="I3" s="205"/>
      <c r="J3" s="212"/>
      <c r="K3" s="89"/>
      <c r="L3" s="93"/>
      <c r="M3" s="94"/>
      <c r="N3" s="212"/>
      <c r="O3" s="212"/>
      <c r="P3" s="430">
        <f>C3</f>
        <v>0</v>
      </c>
      <c r="Q3" s="419"/>
      <c r="R3" s="419"/>
      <c r="S3" s="419"/>
      <c r="T3" s="419"/>
      <c r="U3" s="419"/>
      <c r="V3" s="419"/>
      <c r="W3" s="212"/>
      <c r="X3" s="95">
        <f>I3</f>
        <v>0</v>
      </c>
      <c r="Y3" s="95"/>
      <c r="Z3" s="88"/>
      <c r="AA3" s="89"/>
      <c r="AB3" s="90"/>
      <c r="AC3" s="91"/>
      <c r="AD3" s="92"/>
      <c r="AE3" s="92"/>
      <c r="AF3" s="92"/>
      <c r="AG3" s="91"/>
      <c r="AH3" s="91"/>
    </row>
    <row r="4" spans="2:34" ht="15" customHeight="1" thickBot="1">
      <c r="B4" s="410"/>
      <c r="C4" s="410"/>
      <c r="D4" s="410"/>
      <c r="E4" s="410"/>
      <c r="F4" s="410"/>
      <c r="G4" s="410"/>
      <c r="H4" s="96"/>
      <c r="I4" s="96"/>
      <c r="N4" s="97"/>
      <c r="O4" s="97"/>
      <c r="P4" s="410"/>
      <c r="Q4" s="410"/>
      <c r="R4" s="410"/>
      <c r="S4" s="410"/>
      <c r="T4" s="410"/>
      <c r="U4" s="410"/>
      <c r="V4" s="410"/>
      <c r="W4" s="205"/>
      <c r="X4" s="91"/>
      <c r="Y4" s="91"/>
      <c r="Z4" s="91"/>
      <c r="AA4" s="91"/>
      <c r="AB4" s="91"/>
      <c r="AC4" s="91"/>
      <c r="AD4" s="98"/>
      <c r="AE4" s="98"/>
      <c r="AF4" s="98"/>
      <c r="AG4" s="91"/>
      <c r="AH4" s="91"/>
    </row>
    <row r="5" spans="1:32" ht="45.75" customHeight="1" thickBot="1">
      <c r="A5" s="380" t="s">
        <v>1</v>
      </c>
      <c r="B5" s="431"/>
      <c r="C5" s="431"/>
      <c r="D5" s="432"/>
      <c r="E5" s="422" t="s">
        <v>54</v>
      </c>
      <c r="F5" s="424"/>
      <c r="G5" s="422" t="s">
        <v>32</v>
      </c>
      <c r="H5" s="423"/>
      <c r="I5" s="423"/>
      <c r="J5" s="423"/>
      <c r="K5" s="423"/>
      <c r="L5" s="423"/>
      <c r="M5" s="424"/>
      <c r="N5" s="420" t="s">
        <v>1</v>
      </c>
      <c r="O5" s="421"/>
      <c r="P5" s="421"/>
      <c r="Q5" s="421"/>
      <c r="R5" s="99" t="s">
        <v>31</v>
      </c>
      <c r="S5" s="210" t="s">
        <v>2</v>
      </c>
      <c r="T5" s="100" t="s">
        <v>51</v>
      </c>
      <c r="U5" s="99" t="s">
        <v>30</v>
      </c>
      <c r="V5" s="99" t="s">
        <v>49</v>
      </c>
      <c r="W5" s="99" t="s">
        <v>58</v>
      </c>
      <c r="X5" s="392" t="s">
        <v>164</v>
      </c>
      <c r="Y5" s="392"/>
      <c r="Z5" s="99" t="s">
        <v>50</v>
      </c>
      <c r="AA5" s="100" t="s">
        <v>13</v>
      </c>
      <c r="AB5" s="100" t="s">
        <v>207</v>
      </c>
      <c r="AC5" s="101" t="s">
        <v>208</v>
      </c>
      <c r="AD5" s="205"/>
      <c r="AE5" s="205"/>
      <c r="AF5" s="205"/>
    </row>
    <row r="6" spans="1:32" ht="18.75" customHeight="1">
      <c r="A6" s="362" t="s">
        <v>454</v>
      </c>
      <c r="B6" s="363"/>
      <c r="C6" s="363"/>
      <c r="D6" s="364"/>
      <c r="E6" s="365" t="s">
        <v>272</v>
      </c>
      <c r="F6" s="366"/>
      <c r="G6" s="102">
        <v>1</v>
      </c>
      <c r="H6" s="363" t="s">
        <v>455</v>
      </c>
      <c r="I6" s="428"/>
      <c r="J6" s="428"/>
      <c r="K6" s="428"/>
      <c r="L6" s="428"/>
      <c r="M6" s="429"/>
      <c r="N6" s="396" t="str">
        <f aca="true" t="shared" si="0" ref="N6:N21">A6</f>
        <v>Butter, Softened</v>
      </c>
      <c r="O6" s="397"/>
      <c r="P6" s="397"/>
      <c r="Q6" s="397"/>
      <c r="R6" s="103">
        <v>0.025</v>
      </c>
      <c r="S6" s="104" t="s">
        <v>176</v>
      </c>
      <c r="T6" s="105">
        <f>R6*X2</f>
        <v>2.5</v>
      </c>
      <c r="U6" s="116">
        <f>(X2*R6)/AA6</f>
        <v>2.5</v>
      </c>
      <c r="V6" s="107" t="s">
        <v>176</v>
      </c>
      <c r="W6" s="108">
        <v>1.44</v>
      </c>
      <c r="X6" s="109">
        <f>U6/1</f>
        <v>2.5</v>
      </c>
      <c r="Y6" s="109"/>
      <c r="Z6" s="110">
        <f>W6*X6</f>
        <v>3.5999999999999996</v>
      </c>
      <c r="AA6" s="111">
        <v>1</v>
      </c>
      <c r="AB6" s="112">
        <f>Z6/X2</f>
        <v>0.036</v>
      </c>
      <c r="AC6" s="113">
        <f aca="true" t="shared" si="1" ref="AC6:AC11">Z6</f>
        <v>3.5999999999999996</v>
      </c>
      <c r="AD6" s="114"/>
      <c r="AE6" s="114"/>
      <c r="AF6" s="114"/>
    </row>
    <row r="7" spans="1:32" ht="18.75" customHeight="1">
      <c r="A7" s="351" t="s">
        <v>456</v>
      </c>
      <c r="B7" s="352"/>
      <c r="C7" s="352"/>
      <c r="D7" s="353"/>
      <c r="E7" s="356" t="s">
        <v>457</v>
      </c>
      <c r="F7" s="355"/>
      <c r="G7" s="102">
        <v>2</v>
      </c>
      <c r="H7" s="352" t="s">
        <v>458</v>
      </c>
      <c r="I7" s="394"/>
      <c r="J7" s="394"/>
      <c r="K7" s="394"/>
      <c r="L7" s="394"/>
      <c r="M7" s="395"/>
      <c r="N7" s="396" t="str">
        <f t="shared" si="0"/>
        <v>Sugar, Powdered, Sifted</v>
      </c>
      <c r="O7" s="397"/>
      <c r="P7" s="397"/>
      <c r="Q7" s="397"/>
      <c r="R7" s="115">
        <v>0.0475</v>
      </c>
      <c r="S7" s="104" t="s">
        <v>88</v>
      </c>
      <c r="T7" s="109">
        <f>X2*R7</f>
        <v>4.75</v>
      </c>
      <c r="U7" s="116">
        <f>(X2*R7)/AA7</f>
        <v>4.75</v>
      </c>
      <c r="V7" s="107" t="s">
        <v>88</v>
      </c>
      <c r="W7" s="108">
        <v>4.8</v>
      </c>
      <c r="X7" s="109">
        <f>U7/1</f>
        <v>4.75</v>
      </c>
      <c r="Y7" s="109"/>
      <c r="Z7" s="110">
        <f aca="true" t="shared" si="2" ref="Z7:Z12">W7*X7</f>
        <v>22.8</v>
      </c>
      <c r="AA7" s="117">
        <v>1</v>
      </c>
      <c r="AB7" s="112">
        <f>Z7/X2</f>
        <v>0.228</v>
      </c>
      <c r="AC7" s="113">
        <f t="shared" si="1"/>
        <v>22.8</v>
      </c>
      <c r="AD7" s="114"/>
      <c r="AE7" s="114"/>
      <c r="AF7" s="114"/>
    </row>
    <row r="8" spans="1:32" ht="18.75" customHeight="1">
      <c r="A8" s="351" t="s">
        <v>60</v>
      </c>
      <c r="B8" s="352"/>
      <c r="C8" s="352"/>
      <c r="D8" s="353"/>
      <c r="E8" s="354" t="s">
        <v>364</v>
      </c>
      <c r="F8" s="355"/>
      <c r="G8" s="102">
        <v>3</v>
      </c>
      <c r="H8" s="352" t="s">
        <v>459</v>
      </c>
      <c r="I8" s="394"/>
      <c r="J8" s="394"/>
      <c r="K8" s="394"/>
      <c r="L8" s="394"/>
      <c r="M8" s="395"/>
      <c r="N8" s="396" t="str">
        <f>A8</f>
        <v>Salt</v>
      </c>
      <c r="O8" s="397"/>
      <c r="P8" s="397"/>
      <c r="Q8" s="397"/>
      <c r="R8" s="115">
        <v>0.0013</v>
      </c>
      <c r="S8" s="104" t="s">
        <v>212</v>
      </c>
      <c r="T8" s="105">
        <f>X2*R8</f>
        <v>0.13</v>
      </c>
      <c r="U8" s="116">
        <f>(X2*R8)/AA8</f>
        <v>0.13</v>
      </c>
      <c r="V8" s="107" t="s">
        <v>212</v>
      </c>
      <c r="W8" s="108">
        <v>0.02</v>
      </c>
      <c r="X8" s="109">
        <v>1</v>
      </c>
      <c r="Y8" s="109"/>
      <c r="Z8" s="110">
        <f t="shared" si="2"/>
        <v>0.02</v>
      </c>
      <c r="AA8" s="117">
        <v>1</v>
      </c>
      <c r="AB8" s="112">
        <f>Z8/X2</f>
        <v>0.0002</v>
      </c>
      <c r="AC8" s="113">
        <f t="shared" si="1"/>
        <v>0.02</v>
      </c>
      <c r="AD8" s="114"/>
      <c r="AE8" s="114"/>
      <c r="AF8" s="114"/>
    </row>
    <row r="9" spans="1:32" ht="18.75" customHeight="1">
      <c r="A9" s="351" t="s">
        <v>308</v>
      </c>
      <c r="B9" s="352"/>
      <c r="C9" s="352"/>
      <c r="D9" s="353"/>
      <c r="E9" s="356" t="s">
        <v>460</v>
      </c>
      <c r="F9" s="355"/>
      <c r="G9" s="102"/>
      <c r="H9" s="352" t="s">
        <v>461</v>
      </c>
      <c r="I9" s="394"/>
      <c r="J9" s="394"/>
      <c r="K9" s="394"/>
      <c r="L9" s="394"/>
      <c r="M9" s="395"/>
      <c r="N9" s="396" t="str">
        <f t="shared" si="0"/>
        <v>Milk, Non-fat, Dry</v>
      </c>
      <c r="O9" s="397"/>
      <c r="P9" s="397"/>
      <c r="Q9" s="397"/>
      <c r="R9" s="115">
        <v>0.0733</v>
      </c>
      <c r="S9" s="104" t="s">
        <v>65</v>
      </c>
      <c r="T9" s="105">
        <f>X2*R9</f>
        <v>7.33</v>
      </c>
      <c r="U9" s="116">
        <f>(X2*R9)/AA9</f>
        <v>7.33</v>
      </c>
      <c r="V9" s="107" t="s">
        <v>65</v>
      </c>
      <c r="W9" s="108">
        <v>0.08</v>
      </c>
      <c r="X9" s="109">
        <f>U9/1</f>
        <v>7.33</v>
      </c>
      <c r="Y9" s="109"/>
      <c r="Z9" s="110">
        <f t="shared" si="2"/>
        <v>0.5864</v>
      </c>
      <c r="AA9" s="117">
        <v>1</v>
      </c>
      <c r="AB9" s="112">
        <f>Z9/X2</f>
        <v>0.005864</v>
      </c>
      <c r="AC9" s="113">
        <f t="shared" si="1"/>
        <v>0.5864</v>
      </c>
      <c r="AD9" s="114"/>
      <c r="AE9" s="114"/>
      <c r="AF9" s="114"/>
    </row>
    <row r="10" spans="1:32" ht="18.75" customHeight="1">
      <c r="A10" s="351" t="s">
        <v>462</v>
      </c>
      <c r="B10" s="352"/>
      <c r="C10" s="352"/>
      <c r="D10" s="353"/>
      <c r="E10" s="356" t="s">
        <v>96</v>
      </c>
      <c r="F10" s="355"/>
      <c r="G10" s="102"/>
      <c r="H10" s="352" t="s">
        <v>463</v>
      </c>
      <c r="I10" s="473"/>
      <c r="J10" s="473"/>
      <c r="K10" s="473"/>
      <c r="L10" s="473"/>
      <c r="M10" s="474"/>
      <c r="N10" s="396" t="str">
        <f t="shared" si="0"/>
        <v>Cocoa</v>
      </c>
      <c r="O10" s="397"/>
      <c r="P10" s="397"/>
      <c r="Q10" s="397"/>
      <c r="R10" s="119">
        <v>0.01</v>
      </c>
      <c r="S10" s="104" t="s">
        <v>88</v>
      </c>
      <c r="T10" s="105">
        <f>X2*R10</f>
        <v>1</v>
      </c>
      <c r="U10" s="116">
        <f>(X2*R10)/AA10</f>
        <v>1</v>
      </c>
      <c r="V10" s="107" t="s">
        <v>88</v>
      </c>
      <c r="W10" s="108">
        <v>18.7</v>
      </c>
      <c r="X10" s="109">
        <f>U10/1</f>
        <v>1</v>
      </c>
      <c r="Y10" s="109"/>
      <c r="Z10" s="110">
        <f t="shared" si="2"/>
        <v>18.7</v>
      </c>
      <c r="AA10" s="117">
        <v>1</v>
      </c>
      <c r="AB10" s="112">
        <f>Z10/X2</f>
        <v>0.187</v>
      </c>
      <c r="AC10" s="113">
        <f t="shared" si="1"/>
        <v>18.7</v>
      </c>
      <c r="AD10" s="114"/>
      <c r="AE10" s="114"/>
      <c r="AF10" s="114"/>
    </row>
    <row r="11" spans="1:32" ht="18.75" customHeight="1">
      <c r="A11" s="351" t="s">
        <v>306</v>
      </c>
      <c r="B11" s="352"/>
      <c r="C11" s="352"/>
      <c r="D11" s="353"/>
      <c r="E11" s="356" t="s">
        <v>372</v>
      </c>
      <c r="F11" s="355"/>
      <c r="G11" s="102">
        <v>4</v>
      </c>
      <c r="H11" s="352" t="s">
        <v>464</v>
      </c>
      <c r="I11" s="473"/>
      <c r="J11" s="473"/>
      <c r="K11" s="473"/>
      <c r="L11" s="473"/>
      <c r="M11" s="474"/>
      <c r="N11" s="393" t="str">
        <f t="shared" si="0"/>
        <v>Extract, Vanilla</v>
      </c>
      <c r="O11" s="359"/>
      <c r="P11" s="359"/>
      <c r="Q11" s="359"/>
      <c r="R11" s="115">
        <v>0.02</v>
      </c>
      <c r="S11" s="104" t="s">
        <v>65</v>
      </c>
      <c r="T11" s="105">
        <f>X2*R11</f>
        <v>2</v>
      </c>
      <c r="U11" s="116">
        <f>(X2*R11)/AA11</f>
        <v>2</v>
      </c>
      <c r="V11" s="107" t="s">
        <v>65</v>
      </c>
      <c r="W11" s="108">
        <v>0.41</v>
      </c>
      <c r="X11" s="109">
        <f>U11/1</f>
        <v>2</v>
      </c>
      <c r="Y11" s="109"/>
      <c r="Z11" s="110">
        <f t="shared" si="2"/>
        <v>0.82</v>
      </c>
      <c r="AA11" s="117">
        <v>1</v>
      </c>
      <c r="AB11" s="112">
        <f>Z11/X2</f>
        <v>0.008199999999999999</v>
      </c>
      <c r="AC11" s="113">
        <f t="shared" si="1"/>
        <v>0.82</v>
      </c>
      <c r="AD11" s="114"/>
      <c r="AE11" s="114"/>
      <c r="AF11" s="114"/>
    </row>
    <row r="12" spans="1:32" ht="18.75" customHeight="1">
      <c r="A12" s="351" t="s">
        <v>465</v>
      </c>
      <c r="B12" s="352"/>
      <c r="C12" s="352"/>
      <c r="D12" s="353"/>
      <c r="E12" s="356" t="s">
        <v>466</v>
      </c>
      <c r="F12" s="355"/>
      <c r="G12" s="102"/>
      <c r="H12" s="352"/>
      <c r="I12" s="473"/>
      <c r="J12" s="473"/>
      <c r="K12" s="473"/>
      <c r="L12" s="473"/>
      <c r="M12" s="474"/>
      <c r="N12" s="351" t="str">
        <f>A12</f>
        <v>Water, Boiling</v>
      </c>
      <c r="O12" s="357"/>
      <c r="P12" s="357"/>
      <c r="Q12" s="357"/>
      <c r="R12" s="115">
        <v>0.0125</v>
      </c>
      <c r="S12" s="104" t="s">
        <v>176</v>
      </c>
      <c r="T12" s="105">
        <f>X2*R12</f>
        <v>1.25</v>
      </c>
      <c r="U12" s="116">
        <f>(X2*R12)/AA12</f>
        <v>1.25</v>
      </c>
      <c r="V12" s="107" t="s">
        <v>176</v>
      </c>
      <c r="W12" s="108">
        <v>0</v>
      </c>
      <c r="X12" s="109">
        <f>U12/1</f>
        <v>1.25</v>
      </c>
      <c r="Y12" s="109"/>
      <c r="Z12" s="110">
        <f t="shared" si="2"/>
        <v>0</v>
      </c>
      <c r="AA12" s="117">
        <v>1</v>
      </c>
      <c r="AB12" s="112">
        <f>Z12/X2</f>
        <v>0</v>
      </c>
      <c r="AC12" s="113">
        <f>ROUND(U12*AB12,5)</f>
        <v>0</v>
      </c>
      <c r="AD12" s="114"/>
      <c r="AE12" s="114"/>
      <c r="AF12" s="114"/>
    </row>
    <row r="13" spans="1:32" ht="18.75" customHeight="1">
      <c r="A13" s="351"/>
      <c r="B13" s="352"/>
      <c r="C13" s="352"/>
      <c r="D13" s="353"/>
      <c r="E13" s="354"/>
      <c r="F13" s="355"/>
      <c r="G13" s="102"/>
      <c r="H13" s="352" t="s">
        <v>467</v>
      </c>
      <c r="I13" s="394"/>
      <c r="J13" s="394"/>
      <c r="K13" s="394"/>
      <c r="L13" s="394"/>
      <c r="M13" s="395"/>
      <c r="N13" s="396">
        <f t="shared" si="0"/>
        <v>0</v>
      </c>
      <c r="O13" s="397"/>
      <c r="P13" s="397"/>
      <c r="Q13" s="397"/>
      <c r="R13" s="115"/>
      <c r="S13" s="104"/>
      <c r="T13" s="105"/>
      <c r="U13" s="116"/>
      <c r="V13" s="107"/>
      <c r="W13" s="108"/>
      <c r="X13" s="109"/>
      <c r="Y13" s="109"/>
      <c r="Z13" s="110"/>
      <c r="AA13" s="117"/>
      <c r="AB13" s="112"/>
      <c r="AC13" s="118"/>
      <c r="AD13" s="114"/>
      <c r="AE13" s="114"/>
      <c r="AF13" s="114"/>
    </row>
    <row r="14" spans="1:32" ht="18.75" customHeight="1">
      <c r="A14" s="351"/>
      <c r="B14" s="352"/>
      <c r="C14" s="352"/>
      <c r="D14" s="353"/>
      <c r="E14" s="354"/>
      <c r="F14" s="355"/>
      <c r="G14" s="102"/>
      <c r="H14" s="352" t="s">
        <v>468</v>
      </c>
      <c r="I14" s="394"/>
      <c r="J14" s="394"/>
      <c r="K14" s="394"/>
      <c r="L14" s="394"/>
      <c r="M14" s="395"/>
      <c r="N14" s="396">
        <f t="shared" si="0"/>
        <v>0</v>
      </c>
      <c r="O14" s="397"/>
      <c r="P14" s="397"/>
      <c r="Q14" s="397"/>
      <c r="R14" s="115"/>
      <c r="S14" s="104"/>
      <c r="T14" s="105"/>
      <c r="U14" s="116"/>
      <c r="V14" s="107"/>
      <c r="W14" s="108"/>
      <c r="X14" s="109"/>
      <c r="Y14" s="109"/>
      <c r="Z14" s="110"/>
      <c r="AA14" s="117"/>
      <c r="AB14" s="112"/>
      <c r="AC14" s="118"/>
      <c r="AD14" s="114"/>
      <c r="AE14" s="114"/>
      <c r="AF14" s="114"/>
    </row>
    <row r="15" spans="1:32" ht="18.75" customHeight="1">
      <c r="A15" s="351"/>
      <c r="B15" s="352"/>
      <c r="C15" s="352"/>
      <c r="D15" s="353"/>
      <c r="E15" s="354"/>
      <c r="F15" s="355"/>
      <c r="G15" s="102"/>
      <c r="H15" s="352" t="s">
        <v>469</v>
      </c>
      <c r="I15" s="394"/>
      <c r="J15" s="394"/>
      <c r="K15" s="394"/>
      <c r="L15" s="394"/>
      <c r="M15" s="395"/>
      <c r="N15" s="396">
        <f t="shared" si="0"/>
        <v>0</v>
      </c>
      <c r="O15" s="397"/>
      <c r="P15" s="397"/>
      <c r="Q15" s="397"/>
      <c r="R15" s="115"/>
      <c r="S15" s="104"/>
      <c r="T15" s="105"/>
      <c r="U15" s="116"/>
      <c r="V15" s="107"/>
      <c r="W15" s="108"/>
      <c r="X15" s="105"/>
      <c r="Y15" s="105"/>
      <c r="Z15" s="110"/>
      <c r="AA15" s="117"/>
      <c r="AB15" s="112"/>
      <c r="AC15" s="118"/>
      <c r="AD15" s="114"/>
      <c r="AE15" s="114"/>
      <c r="AF15" s="114"/>
    </row>
    <row r="16" spans="1:32" ht="18.75" customHeight="1">
      <c r="A16" s="351"/>
      <c r="B16" s="352"/>
      <c r="C16" s="352"/>
      <c r="D16" s="353"/>
      <c r="E16" s="354"/>
      <c r="F16" s="355"/>
      <c r="G16" s="102"/>
      <c r="H16" s="352"/>
      <c r="I16" s="394"/>
      <c r="J16" s="394"/>
      <c r="K16" s="394"/>
      <c r="L16" s="394"/>
      <c r="M16" s="395"/>
      <c r="N16" s="396">
        <f t="shared" si="0"/>
        <v>0</v>
      </c>
      <c r="O16" s="397"/>
      <c r="P16" s="397"/>
      <c r="Q16" s="397"/>
      <c r="R16" s="115"/>
      <c r="S16" s="104"/>
      <c r="T16" s="105"/>
      <c r="U16" s="116"/>
      <c r="V16" s="107"/>
      <c r="W16" s="108"/>
      <c r="X16" s="105"/>
      <c r="Y16" s="105"/>
      <c r="Z16" s="110"/>
      <c r="AA16" s="117"/>
      <c r="AB16" s="112"/>
      <c r="AC16" s="118"/>
      <c r="AD16" s="114"/>
      <c r="AE16" s="114"/>
      <c r="AF16" s="114"/>
    </row>
    <row r="17" spans="1:32" ht="18.75" customHeight="1">
      <c r="A17" s="351"/>
      <c r="B17" s="352"/>
      <c r="C17" s="352"/>
      <c r="D17" s="353"/>
      <c r="E17" s="354"/>
      <c r="F17" s="355"/>
      <c r="G17" s="102"/>
      <c r="H17" s="352"/>
      <c r="I17" s="394"/>
      <c r="J17" s="394"/>
      <c r="K17" s="394"/>
      <c r="L17" s="394"/>
      <c r="M17" s="395"/>
      <c r="N17" s="396">
        <f t="shared" si="0"/>
        <v>0</v>
      </c>
      <c r="O17" s="397"/>
      <c r="P17" s="397"/>
      <c r="Q17" s="397"/>
      <c r="R17" s="115"/>
      <c r="S17" s="104"/>
      <c r="T17" s="105"/>
      <c r="U17" s="116"/>
      <c r="V17" s="107"/>
      <c r="W17" s="108"/>
      <c r="X17" s="105"/>
      <c r="Y17" s="105"/>
      <c r="Z17" s="110"/>
      <c r="AA17" s="117"/>
      <c r="AB17" s="112"/>
      <c r="AC17" s="118"/>
      <c r="AD17" s="114"/>
      <c r="AE17" s="114"/>
      <c r="AF17" s="114"/>
    </row>
    <row r="18" spans="1:32" ht="18.75" customHeight="1">
      <c r="A18" s="351"/>
      <c r="B18" s="352"/>
      <c r="C18" s="352"/>
      <c r="D18" s="353"/>
      <c r="E18" s="354"/>
      <c r="F18" s="355"/>
      <c r="G18" s="102"/>
      <c r="H18" s="352"/>
      <c r="I18" s="394"/>
      <c r="J18" s="394"/>
      <c r="K18" s="394"/>
      <c r="L18" s="394"/>
      <c r="M18" s="395"/>
      <c r="N18" s="396">
        <f t="shared" si="0"/>
        <v>0</v>
      </c>
      <c r="O18" s="397"/>
      <c r="P18" s="397"/>
      <c r="Q18" s="397"/>
      <c r="R18" s="115"/>
      <c r="S18" s="104"/>
      <c r="T18" s="105"/>
      <c r="U18" s="116"/>
      <c r="V18" s="107"/>
      <c r="W18" s="108"/>
      <c r="X18" s="105"/>
      <c r="Y18" s="105"/>
      <c r="Z18" s="110"/>
      <c r="AA18" s="117"/>
      <c r="AB18" s="112"/>
      <c r="AC18" s="118"/>
      <c r="AD18" s="114"/>
      <c r="AE18" s="114"/>
      <c r="AF18" s="114"/>
    </row>
    <row r="19" spans="1:32" ht="18.75" customHeight="1">
      <c r="A19" s="351"/>
      <c r="B19" s="352"/>
      <c r="C19" s="352"/>
      <c r="D19" s="353"/>
      <c r="E19" s="354"/>
      <c r="F19" s="355"/>
      <c r="G19" s="102"/>
      <c r="H19" s="352"/>
      <c r="I19" s="394"/>
      <c r="J19" s="394"/>
      <c r="K19" s="394"/>
      <c r="L19" s="394"/>
      <c r="M19" s="395"/>
      <c r="N19" s="396">
        <f t="shared" si="0"/>
        <v>0</v>
      </c>
      <c r="O19" s="397"/>
      <c r="P19" s="397"/>
      <c r="Q19" s="397"/>
      <c r="R19" s="115"/>
      <c r="S19" s="104"/>
      <c r="T19" s="105"/>
      <c r="U19" s="120"/>
      <c r="V19" s="107"/>
      <c r="W19" s="108"/>
      <c r="X19" s="105"/>
      <c r="Y19" s="105"/>
      <c r="Z19" s="110"/>
      <c r="AA19" s="117"/>
      <c r="AB19" s="112"/>
      <c r="AC19" s="118"/>
      <c r="AD19" s="114"/>
      <c r="AE19" s="114"/>
      <c r="AF19" s="114"/>
    </row>
    <row r="20" spans="1:32" ht="18.75" customHeight="1">
      <c r="A20" s="351"/>
      <c r="B20" s="352"/>
      <c r="C20" s="352"/>
      <c r="D20" s="353"/>
      <c r="E20" s="354"/>
      <c r="F20" s="355"/>
      <c r="G20" s="102"/>
      <c r="H20" s="352"/>
      <c r="I20" s="394"/>
      <c r="J20" s="394"/>
      <c r="K20" s="394"/>
      <c r="L20" s="394"/>
      <c r="M20" s="395"/>
      <c r="N20" s="396">
        <f t="shared" si="0"/>
        <v>0</v>
      </c>
      <c r="O20" s="397"/>
      <c r="P20" s="397"/>
      <c r="Q20" s="397"/>
      <c r="R20" s="115"/>
      <c r="S20" s="104"/>
      <c r="T20" s="105"/>
      <c r="U20" s="120"/>
      <c r="V20" s="107"/>
      <c r="W20" s="108"/>
      <c r="X20" s="105"/>
      <c r="Y20" s="105"/>
      <c r="Z20" s="110"/>
      <c r="AA20" s="117"/>
      <c r="AB20" s="112"/>
      <c r="AC20" s="118"/>
      <c r="AD20" s="114"/>
      <c r="AE20" s="114"/>
      <c r="AF20" s="114"/>
    </row>
    <row r="21" spans="1:32" ht="18.75" customHeight="1">
      <c r="A21" s="351"/>
      <c r="B21" s="352"/>
      <c r="C21" s="352"/>
      <c r="D21" s="353"/>
      <c r="E21" s="354"/>
      <c r="F21" s="355"/>
      <c r="G21" s="102"/>
      <c r="H21" s="352"/>
      <c r="I21" s="394"/>
      <c r="J21" s="394"/>
      <c r="K21" s="394"/>
      <c r="L21" s="394"/>
      <c r="M21" s="395"/>
      <c r="N21" s="396">
        <f t="shared" si="0"/>
        <v>0</v>
      </c>
      <c r="O21" s="397"/>
      <c r="P21" s="397"/>
      <c r="Q21" s="397"/>
      <c r="R21" s="115"/>
      <c r="S21" s="104"/>
      <c r="T21" s="105"/>
      <c r="U21" s="120"/>
      <c r="V21" s="107"/>
      <c r="W21" s="108"/>
      <c r="X21" s="105"/>
      <c r="Y21" s="105"/>
      <c r="Z21" s="110"/>
      <c r="AA21" s="117"/>
      <c r="AB21" s="112"/>
      <c r="AC21" s="118"/>
      <c r="AD21" s="114"/>
      <c r="AE21" s="114"/>
      <c r="AF21" s="114"/>
    </row>
    <row r="22" spans="1:32" ht="18.75" customHeight="1">
      <c r="A22" s="351"/>
      <c r="B22" s="352"/>
      <c r="C22" s="352"/>
      <c r="D22" s="353"/>
      <c r="E22" s="354"/>
      <c r="F22" s="355"/>
      <c r="G22" s="102"/>
      <c r="H22" s="352"/>
      <c r="I22" s="394"/>
      <c r="J22" s="394"/>
      <c r="K22" s="394"/>
      <c r="L22" s="394"/>
      <c r="M22" s="395"/>
      <c r="N22" s="396">
        <f>A22</f>
        <v>0</v>
      </c>
      <c r="O22" s="397"/>
      <c r="P22" s="397"/>
      <c r="Q22" s="397"/>
      <c r="R22" s="115"/>
      <c r="S22" s="104"/>
      <c r="T22" s="105"/>
      <c r="U22" s="116"/>
      <c r="V22" s="107"/>
      <c r="W22" s="108"/>
      <c r="X22" s="105"/>
      <c r="Y22" s="105"/>
      <c r="Z22" s="110"/>
      <c r="AA22" s="117"/>
      <c r="AB22" s="112"/>
      <c r="AC22" s="118"/>
      <c r="AD22" s="114"/>
      <c r="AE22" s="114"/>
      <c r="AF22" s="114"/>
    </row>
    <row r="23" spans="1:32" ht="18.75" customHeight="1" thickBot="1">
      <c r="A23" s="413"/>
      <c r="B23" s="400"/>
      <c r="C23" s="400"/>
      <c r="D23" s="414"/>
      <c r="E23" s="354"/>
      <c r="F23" s="355"/>
      <c r="G23" s="122"/>
      <c r="H23" s="400"/>
      <c r="I23" s="401"/>
      <c r="J23" s="401"/>
      <c r="K23" s="401"/>
      <c r="L23" s="401"/>
      <c r="M23" s="402"/>
      <c r="N23" s="396">
        <f>A23</f>
        <v>0</v>
      </c>
      <c r="O23" s="397"/>
      <c r="P23" s="397"/>
      <c r="Q23" s="397"/>
      <c r="R23" s="115"/>
      <c r="S23" s="104"/>
      <c r="T23" s="105"/>
      <c r="U23" s="120"/>
      <c r="V23" s="107"/>
      <c r="W23" s="108"/>
      <c r="X23" s="105"/>
      <c r="Y23" s="105"/>
      <c r="Z23" s="110"/>
      <c r="AA23" s="117"/>
      <c r="AB23" s="112"/>
      <c r="AC23" s="118"/>
      <c r="AD23" s="114"/>
      <c r="AE23" s="114"/>
      <c r="AF23" s="114"/>
    </row>
    <row r="24" spans="1:32" ht="25.5" customHeight="1" thickBot="1">
      <c r="A24" s="123"/>
      <c r="B24" s="197"/>
      <c r="C24" s="197"/>
      <c r="D24" s="197"/>
      <c r="E24" s="197"/>
      <c r="F24" s="197"/>
      <c r="G24" s="197"/>
      <c r="H24" s="197"/>
      <c r="I24" s="197"/>
      <c r="J24" s="197"/>
      <c r="K24" s="198"/>
      <c r="L24" s="213"/>
      <c r="M24" s="213"/>
      <c r="N24" s="415" t="s">
        <v>47</v>
      </c>
      <c r="O24" s="416"/>
      <c r="P24" s="416"/>
      <c r="Q24" s="417"/>
      <c r="R24" s="418" t="s">
        <v>7</v>
      </c>
      <c r="S24" s="417"/>
      <c r="T24" s="417"/>
      <c r="U24" s="417"/>
      <c r="V24" s="417"/>
      <c r="W24" s="417"/>
      <c r="X24" s="417"/>
      <c r="Y24" s="417"/>
      <c r="Z24" s="417"/>
      <c r="AA24" s="417"/>
      <c r="AB24" s="417"/>
      <c r="AC24" s="124">
        <f>ROUNDUP(SUM(AC6:AC23),5)</f>
        <v>46.5264</v>
      </c>
      <c r="AD24" s="114"/>
      <c r="AE24" s="114"/>
      <c r="AF24" s="114"/>
    </row>
    <row r="25" spans="1:32" ht="20.25" customHeight="1">
      <c r="A25" s="403" t="s">
        <v>45</v>
      </c>
      <c r="B25" s="404"/>
      <c r="C25" s="404"/>
      <c r="D25" s="404"/>
      <c r="E25" s="404"/>
      <c r="F25" s="404"/>
      <c r="G25" s="404"/>
      <c r="H25" s="404"/>
      <c r="I25" s="404"/>
      <c r="J25" s="404"/>
      <c r="K25" s="405"/>
      <c r="L25" s="220"/>
      <c r="M25" s="220"/>
      <c r="N25" s="411"/>
      <c r="O25" s="412"/>
      <c r="P25" s="412"/>
      <c r="Q25" s="412"/>
      <c r="R25" s="125"/>
      <c r="S25" s="125"/>
      <c r="T25" s="125"/>
      <c r="U25" s="125"/>
      <c r="V25" s="125"/>
      <c r="W25" s="95" t="s">
        <v>9</v>
      </c>
      <c r="X25" s="95"/>
      <c r="Y25" s="95"/>
      <c r="Z25" s="95"/>
      <c r="AA25" s="95"/>
      <c r="AB25" s="95"/>
      <c r="AC25" s="126">
        <f>ROUND(AC24*10/100,5)</f>
        <v>4.65264</v>
      </c>
      <c r="AD25" s="114"/>
      <c r="AE25" s="114"/>
      <c r="AF25" s="114"/>
    </row>
    <row r="26" spans="1:32" ht="22.5" customHeight="1" thickBot="1">
      <c r="A26" s="329" t="s">
        <v>42</v>
      </c>
      <c r="B26" s="398"/>
      <c r="C26" s="398"/>
      <c r="D26" s="398"/>
      <c r="E26" s="398"/>
      <c r="F26" s="199"/>
      <c r="G26" s="331" t="s">
        <v>46</v>
      </c>
      <c r="H26" s="331"/>
      <c r="I26" s="331" t="s">
        <v>470</v>
      </c>
      <c r="J26" s="398"/>
      <c r="K26" s="399"/>
      <c r="L26" s="199"/>
      <c r="M26" s="199"/>
      <c r="N26" s="127"/>
      <c r="O26" s="200"/>
      <c r="P26" s="410"/>
      <c r="Q26" s="410"/>
      <c r="R26" s="128"/>
      <c r="S26" s="128"/>
      <c r="T26" s="128"/>
      <c r="U26" s="128"/>
      <c r="V26" s="128"/>
      <c r="W26" s="87" t="s">
        <v>6</v>
      </c>
      <c r="X26" s="87"/>
      <c r="Y26" s="87"/>
      <c r="Z26" s="87"/>
      <c r="AA26" s="87"/>
      <c r="AB26" s="87"/>
      <c r="AC26" s="129">
        <f>AC24+AC25</f>
        <v>51.17904</v>
      </c>
      <c r="AD26" s="114"/>
      <c r="AE26" s="114"/>
      <c r="AF26" s="114"/>
    </row>
    <row r="27" spans="18:32" ht="7.5" customHeight="1" thickBot="1">
      <c r="R27" s="319"/>
      <c r="S27" s="319"/>
      <c r="T27" s="205"/>
      <c r="U27" s="205"/>
      <c r="V27" s="205"/>
      <c r="W27" s="205"/>
      <c r="X27" s="205"/>
      <c r="Y27" s="205"/>
      <c r="Z27" s="205"/>
      <c r="AA27" s="212"/>
      <c r="AB27" s="212"/>
      <c r="AC27" s="212"/>
      <c r="AD27" s="81"/>
      <c r="AE27" s="81"/>
      <c r="AF27" s="81"/>
    </row>
    <row r="28" spans="1:32" ht="20.25" customHeight="1">
      <c r="A28" s="196" t="s">
        <v>35</v>
      </c>
      <c r="B28" s="313" t="s">
        <v>36</v>
      </c>
      <c r="C28" s="313"/>
      <c r="D28" s="65" t="s">
        <v>37</v>
      </c>
      <c r="E28" s="65" t="s">
        <v>38</v>
      </c>
      <c r="F28" s="65" t="s">
        <v>39</v>
      </c>
      <c r="G28" s="313" t="s">
        <v>40</v>
      </c>
      <c r="H28" s="313"/>
      <c r="I28" s="313" t="s">
        <v>41</v>
      </c>
      <c r="J28" s="313"/>
      <c r="K28" s="313" t="s">
        <v>52</v>
      </c>
      <c r="L28" s="313"/>
      <c r="M28" s="196" t="s">
        <v>209</v>
      </c>
      <c r="N28" s="462" t="s">
        <v>5</v>
      </c>
      <c r="O28" s="322"/>
      <c r="P28" s="322"/>
      <c r="Q28" s="213"/>
      <c r="R28" s="322"/>
      <c r="S28" s="323"/>
      <c r="T28" s="206"/>
      <c r="U28" s="206"/>
      <c r="V28" s="206"/>
      <c r="W28" s="311" t="s">
        <v>204</v>
      </c>
      <c r="X28" s="312"/>
      <c r="Y28" s="312"/>
      <c r="Z28" s="312"/>
      <c r="AA28" s="312"/>
      <c r="AB28" s="207"/>
      <c r="AC28" s="233">
        <f>AC26/X2</f>
        <v>0.5117904</v>
      </c>
      <c r="AD28" s="130"/>
      <c r="AE28" s="130"/>
      <c r="AF28" s="130"/>
    </row>
    <row r="29" spans="1:32" ht="37.5" customHeight="1">
      <c r="A29" s="196" t="s">
        <v>471</v>
      </c>
      <c r="B29" s="313" t="s">
        <v>472</v>
      </c>
      <c r="C29" s="313"/>
      <c r="D29" s="65" t="s">
        <v>473</v>
      </c>
      <c r="E29" s="65" t="s">
        <v>474</v>
      </c>
      <c r="F29" s="65" t="s">
        <v>475</v>
      </c>
      <c r="G29" s="313" t="s">
        <v>476</v>
      </c>
      <c r="H29" s="313"/>
      <c r="I29" s="313" t="s">
        <v>477</v>
      </c>
      <c r="J29" s="313"/>
      <c r="K29" s="313" t="s">
        <v>59</v>
      </c>
      <c r="L29" s="313"/>
      <c r="M29" s="183">
        <f ca="1">NOW()</f>
        <v>41122.35318252315</v>
      </c>
      <c r="N29" s="102" t="s">
        <v>19</v>
      </c>
      <c r="O29" s="88" t="s">
        <v>20</v>
      </c>
      <c r="P29" s="88" t="s">
        <v>21</v>
      </c>
      <c r="Q29" s="88" t="s">
        <v>22</v>
      </c>
      <c r="R29" s="406" t="s">
        <v>8</v>
      </c>
      <c r="S29" s="407"/>
      <c r="T29" s="203"/>
      <c r="U29" s="203"/>
      <c r="V29" s="203"/>
      <c r="W29" s="184"/>
      <c r="X29" s="204" t="s">
        <v>205</v>
      </c>
      <c r="Y29" s="204"/>
      <c r="Z29" s="204"/>
      <c r="AA29" s="204" t="s">
        <v>23</v>
      </c>
      <c r="AB29" s="408" t="s">
        <v>24</v>
      </c>
      <c r="AC29" s="409"/>
      <c r="AD29" s="130"/>
      <c r="AE29" s="130"/>
      <c r="AF29" s="130"/>
    </row>
    <row r="30" spans="14:29" ht="19.5" customHeight="1" thickBot="1">
      <c r="N30" s="136">
        <f>X2</f>
        <v>100</v>
      </c>
      <c r="O30" s="137"/>
      <c r="P30" s="138">
        <f>AC26</f>
        <v>51.17904</v>
      </c>
      <c r="Q30" s="139">
        <v>0</v>
      </c>
      <c r="R30" s="307">
        <f>P30+Q30</f>
        <v>51.17904</v>
      </c>
      <c r="S30" s="308"/>
      <c r="T30" s="140"/>
      <c r="U30" s="141"/>
      <c r="V30" s="141"/>
      <c r="W30" s="127"/>
      <c r="X30" s="142">
        <f>AC28/AA30</f>
        <v>1.705968</v>
      </c>
      <c r="Y30" s="142"/>
      <c r="Z30" s="142"/>
      <c r="AA30" s="143">
        <v>0.3</v>
      </c>
      <c r="AB30" s="309">
        <f ca="1">NOW()</f>
        <v>41122.35318252315</v>
      </c>
      <c r="AC30" s="310"/>
    </row>
  </sheetData>
  <sheetProtection/>
  <mergeCells count="109">
    <mergeCell ref="B3:G4"/>
    <mergeCell ref="P3:V4"/>
    <mergeCell ref="A5:D5"/>
    <mergeCell ref="E5:F5"/>
    <mergeCell ref="G5:M5"/>
    <mergeCell ref="N5:Q5"/>
    <mergeCell ref="A1:K1"/>
    <mergeCell ref="N1:AC1"/>
    <mergeCell ref="A2:B2"/>
    <mergeCell ref="C2:G2"/>
    <mergeCell ref="N2:O2"/>
    <mergeCell ref="P2:T2"/>
    <mergeCell ref="X5:Y5"/>
    <mergeCell ref="A6:D6"/>
    <mergeCell ref="E6:F6"/>
    <mergeCell ref="H6:M6"/>
    <mergeCell ref="N6:Q6"/>
    <mergeCell ref="A7:D7"/>
    <mergeCell ref="E7:F7"/>
    <mergeCell ref="H7:M7"/>
    <mergeCell ref="N7:Q7"/>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22:D22"/>
    <mergeCell ref="E22:F22"/>
    <mergeCell ref="H22:M22"/>
    <mergeCell ref="N22:Q22"/>
    <mergeCell ref="A23:D23"/>
    <mergeCell ref="E23:F23"/>
    <mergeCell ref="H23:M23"/>
    <mergeCell ref="N23:Q23"/>
    <mergeCell ref="A20:D20"/>
    <mergeCell ref="E20:F20"/>
    <mergeCell ref="H20:M20"/>
    <mergeCell ref="N20:Q20"/>
    <mergeCell ref="A21:D21"/>
    <mergeCell ref="E21:F21"/>
    <mergeCell ref="H21:M21"/>
    <mergeCell ref="N21:Q21"/>
    <mergeCell ref="R27:S27"/>
    <mergeCell ref="B28:C28"/>
    <mergeCell ref="G28:H28"/>
    <mergeCell ref="I28:J28"/>
    <mergeCell ref="K28:L28"/>
    <mergeCell ref="N28:P28"/>
    <mergeCell ref="R28:S28"/>
    <mergeCell ref="N24:Q24"/>
    <mergeCell ref="R24:AB24"/>
    <mergeCell ref="A25:K25"/>
    <mergeCell ref="N25:Q25"/>
    <mergeCell ref="A26:E26"/>
    <mergeCell ref="G26:H26"/>
    <mergeCell ref="I26:K26"/>
    <mergeCell ref="P26:Q26"/>
    <mergeCell ref="AB29:AC29"/>
    <mergeCell ref="R30:S30"/>
    <mergeCell ref="AB30:AC30"/>
    <mergeCell ref="W28:AA28"/>
    <mergeCell ref="B29:C29"/>
    <mergeCell ref="G29:H29"/>
    <mergeCell ref="I29:J29"/>
    <mergeCell ref="K29:L29"/>
    <mergeCell ref="R29:S29"/>
  </mergeCells>
  <hyperlinks>
    <hyperlink ref="M1" location="LIST!A1" display="BACK TO MENU LIST"/>
  </hyperlinks>
  <printOptions/>
  <pageMargins left="0.7" right="0.45" top="0.75" bottom="0.5" header="0.3" footer="0.3"/>
  <pageSetup horizontalDpi="600" verticalDpi="600" orientation="landscape" scale="78" r:id="rId1"/>
  <colBreaks count="1" manualBreakCount="1">
    <brk id="13" max="65535" man="1"/>
  </colBreaks>
</worksheet>
</file>

<file path=xl/worksheets/sheet21.xml><?xml version="1.0" encoding="utf-8"?>
<worksheet xmlns="http://schemas.openxmlformats.org/spreadsheetml/2006/main" xmlns:r="http://schemas.openxmlformats.org/officeDocument/2006/relationships">
  <dimension ref="A1:AH28"/>
  <sheetViews>
    <sheetView zoomScalePageLayoutView="0" workbookViewId="0" topLeftCell="H1">
      <selection activeCell="H19" sqref="H19:M20"/>
    </sheetView>
  </sheetViews>
  <sheetFormatPr defaultColWidth="9.140625" defaultRowHeight="12.75"/>
  <cols>
    <col min="1" max="1" width="9.8515625" style="194" customWidth="1"/>
    <col min="2" max="3" width="9.140625" style="194" customWidth="1"/>
    <col min="4" max="4" width="9.8515625" style="194" customWidth="1"/>
    <col min="5" max="5" width="9.140625" style="194" customWidth="1"/>
    <col min="6" max="6" width="14.421875" style="194" customWidth="1"/>
    <col min="7" max="7" width="4.8515625" style="194" customWidth="1"/>
    <col min="8" max="8" width="8.57421875" style="194" customWidth="1"/>
    <col min="9" max="9" width="9.8515625" style="194" customWidth="1"/>
    <col min="10" max="10" width="8.57421875" style="194" customWidth="1"/>
    <col min="11" max="12" width="13.7109375" style="194" customWidth="1"/>
    <col min="13" max="13" width="29.7109375" style="194" customWidth="1"/>
    <col min="14" max="16" width="9.140625" style="194" customWidth="1"/>
    <col min="17" max="17" width="6.140625" style="194" customWidth="1"/>
    <col min="18" max="18" width="8.57421875" style="194" customWidth="1"/>
    <col min="19" max="19" width="7.7109375" style="194" customWidth="1"/>
    <col min="20" max="20" width="10.421875" style="194" customWidth="1"/>
    <col min="21" max="22" width="8.8515625" style="194" customWidth="1"/>
    <col min="23" max="23" width="9.8515625" style="194" customWidth="1"/>
    <col min="24" max="24" width="12.28125" style="194" customWidth="1"/>
    <col min="25" max="25" width="3.8515625" style="194" customWidth="1"/>
    <col min="26" max="26" width="10.28125" style="194" customWidth="1"/>
    <col min="27" max="27" width="8.140625" style="194" customWidth="1"/>
    <col min="28" max="28" width="8.57421875" style="194" customWidth="1"/>
    <col min="29" max="29" width="11.57421875" style="194" customWidth="1"/>
    <col min="30" max="32" width="9.00390625" style="194" customWidth="1"/>
    <col min="33" max="16384" width="9.140625" style="194" customWidth="1"/>
  </cols>
  <sheetData>
    <row r="1" spans="1:34" ht="21">
      <c r="A1" s="425" t="s">
        <v>43</v>
      </c>
      <c r="B1" s="425"/>
      <c r="C1" s="425"/>
      <c r="D1" s="425"/>
      <c r="E1" s="425"/>
      <c r="F1" s="425"/>
      <c r="G1" s="425"/>
      <c r="H1" s="425"/>
      <c r="I1" s="425"/>
      <c r="J1" s="425"/>
      <c r="K1" s="425"/>
      <c r="L1" s="78"/>
      <c r="M1" s="243" t="s">
        <v>584</v>
      </c>
      <c r="N1" s="386" t="s">
        <v>56</v>
      </c>
      <c r="O1" s="387"/>
      <c r="P1" s="387"/>
      <c r="Q1" s="387"/>
      <c r="R1" s="387"/>
      <c r="S1" s="387"/>
      <c r="T1" s="387"/>
      <c r="U1" s="387"/>
      <c r="V1" s="387"/>
      <c r="W1" s="387"/>
      <c r="X1" s="387"/>
      <c r="Y1" s="387"/>
      <c r="Z1" s="387"/>
      <c r="AA1" s="387"/>
      <c r="AB1" s="387"/>
      <c r="AC1" s="387"/>
      <c r="AD1" s="205"/>
      <c r="AE1" s="205"/>
      <c r="AF1" s="205"/>
      <c r="AG1" s="81"/>
      <c r="AH1" s="81"/>
    </row>
    <row r="2" spans="1:34" ht="47.25" customHeight="1" thickBot="1">
      <c r="A2" s="369" t="s">
        <v>44</v>
      </c>
      <c r="B2" s="369"/>
      <c r="C2" s="388" t="s">
        <v>478</v>
      </c>
      <c r="D2" s="388"/>
      <c r="E2" s="388"/>
      <c r="F2" s="388"/>
      <c r="G2" s="388"/>
      <c r="H2" s="212" t="s">
        <v>55</v>
      </c>
      <c r="I2" s="82">
        <v>100</v>
      </c>
      <c r="J2" s="212" t="s">
        <v>48</v>
      </c>
      <c r="K2" s="83">
        <v>1</v>
      </c>
      <c r="L2" s="84" t="s">
        <v>233</v>
      </c>
      <c r="M2" s="85"/>
      <c r="N2" s="389" t="s">
        <v>17</v>
      </c>
      <c r="O2" s="389"/>
      <c r="P2" s="390" t="str">
        <f>C2</f>
        <v>Chocolate Cake</v>
      </c>
      <c r="Q2" s="390"/>
      <c r="R2" s="390"/>
      <c r="S2" s="390"/>
      <c r="T2" s="391"/>
      <c r="U2" s="86"/>
      <c r="V2" s="86"/>
      <c r="W2" s="212" t="s">
        <v>55</v>
      </c>
      <c r="X2" s="87">
        <f>I2</f>
        <v>100</v>
      </c>
      <c r="Y2" s="95"/>
      <c r="Z2" s="88" t="s">
        <v>53</v>
      </c>
      <c r="AA2" s="89">
        <f>K2</f>
        <v>1</v>
      </c>
      <c r="AB2" s="90" t="s">
        <v>287</v>
      </c>
      <c r="AC2" s="91"/>
      <c r="AD2" s="92"/>
      <c r="AE2" s="92"/>
      <c r="AF2" s="92"/>
      <c r="AG2" s="91"/>
      <c r="AH2" s="91"/>
    </row>
    <row r="3" spans="1:34" ht="19.5" customHeight="1">
      <c r="A3" s="209"/>
      <c r="B3" s="369"/>
      <c r="C3" s="419"/>
      <c r="D3" s="419"/>
      <c r="E3" s="419"/>
      <c r="F3" s="419"/>
      <c r="G3" s="419"/>
      <c r="H3" s="211"/>
      <c r="I3" s="205"/>
      <c r="J3" s="212"/>
      <c r="K3" s="89"/>
      <c r="L3" s="93"/>
      <c r="M3" s="94"/>
      <c r="N3" s="212"/>
      <c r="O3" s="212"/>
      <c r="P3" s="430">
        <f>C3</f>
        <v>0</v>
      </c>
      <c r="Q3" s="419"/>
      <c r="R3" s="419"/>
      <c r="S3" s="419"/>
      <c r="T3" s="419"/>
      <c r="U3" s="419"/>
      <c r="V3" s="419"/>
      <c r="W3" s="212"/>
      <c r="X3" s="95">
        <f>I3</f>
        <v>0</v>
      </c>
      <c r="Y3" s="95"/>
      <c r="Z3" s="88"/>
      <c r="AA3" s="89"/>
      <c r="AB3" s="90"/>
      <c r="AC3" s="91"/>
      <c r="AD3" s="92"/>
      <c r="AE3" s="92"/>
      <c r="AF3" s="92"/>
      <c r="AG3" s="91"/>
      <c r="AH3" s="91"/>
    </row>
    <row r="4" spans="2:34" ht="15" customHeight="1" thickBot="1">
      <c r="B4" s="410"/>
      <c r="C4" s="410"/>
      <c r="D4" s="410"/>
      <c r="E4" s="410"/>
      <c r="F4" s="410"/>
      <c r="G4" s="410"/>
      <c r="H4" s="96"/>
      <c r="I4" s="96"/>
      <c r="N4" s="97"/>
      <c r="O4" s="97"/>
      <c r="P4" s="410"/>
      <c r="Q4" s="410"/>
      <c r="R4" s="410"/>
      <c r="S4" s="410"/>
      <c r="T4" s="410"/>
      <c r="U4" s="410"/>
      <c r="V4" s="410"/>
      <c r="W4" s="205"/>
      <c r="X4" s="91"/>
      <c r="Y4" s="91"/>
      <c r="Z4" s="91"/>
      <c r="AA4" s="91"/>
      <c r="AB4" s="91"/>
      <c r="AC4" s="91"/>
      <c r="AD4" s="98"/>
      <c r="AE4" s="98"/>
      <c r="AF4" s="98"/>
      <c r="AG4" s="91"/>
      <c r="AH4" s="91"/>
    </row>
    <row r="5" spans="1:32" ht="45.75" customHeight="1" thickBot="1">
      <c r="A5" s="380" t="s">
        <v>1</v>
      </c>
      <c r="B5" s="431"/>
      <c r="C5" s="431"/>
      <c r="D5" s="432"/>
      <c r="E5" s="422" t="s">
        <v>54</v>
      </c>
      <c r="F5" s="424"/>
      <c r="G5" s="422" t="s">
        <v>32</v>
      </c>
      <c r="H5" s="423"/>
      <c r="I5" s="423"/>
      <c r="J5" s="423"/>
      <c r="K5" s="423"/>
      <c r="L5" s="423"/>
      <c r="M5" s="424"/>
      <c r="N5" s="420" t="s">
        <v>1</v>
      </c>
      <c r="O5" s="421"/>
      <c r="P5" s="421"/>
      <c r="Q5" s="421"/>
      <c r="R5" s="99" t="s">
        <v>31</v>
      </c>
      <c r="S5" s="210" t="s">
        <v>2</v>
      </c>
      <c r="T5" s="100" t="s">
        <v>51</v>
      </c>
      <c r="U5" s="99" t="s">
        <v>30</v>
      </c>
      <c r="V5" s="99" t="s">
        <v>49</v>
      </c>
      <c r="W5" s="99" t="s">
        <v>58</v>
      </c>
      <c r="X5" s="392" t="s">
        <v>164</v>
      </c>
      <c r="Y5" s="392"/>
      <c r="Z5" s="99" t="s">
        <v>50</v>
      </c>
      <c r="AA5" s="100" t="s">
        <v>13</v>
      </c>
      <c r="AB5" s="100" t="s">
        <v>207</v>
      </c>
      <c r="AC5" s="101" t="s">
        <v>208</v>
      </c>
      <c r="AD5" s="205"/>
      <c r="AE5" s="205"/>
      <c r="AF5" s="205"/>
    </row>
    <row r="6" spans="1:32" ht="18.75" customHeight="1">
      <c r="A6" s="362" t="s">
        <v>90</v>
      </c>
      <c r="B6" s="363"/>
      <c r="C6" s="363"/>
      <c r="D6" s="364"/>
      <c r="E6" s="365" t="s">
        <v>479</v>
      </c>
      <c r="F6" s="366"/>
      <c r="G6" s="102">
        <v>1</v>
      </c>
      <c r="H6" s="363" t="s">
        <v>480</v>
      </c>
      <c r="I6" s="428"/>
      <c r="J6" s="428"/>
      <c r="K6" s="428"/>
      <c r="L6" s="428"/>
      <c r="M6" s="429"/>
      <c r="N6" s="396" t="str">
        <f aca="true" t="shared" si="0" ref="N6:N19">A6</f>
        <v>Flour, Wheat, General Purpose</v>
      </c>
      <c r="O6" s="397"/>
      <c r="P6" s="397"/>
      <c r="Q6" s="397"/>
      <c r="R6" s="235">
        <v>0.05</v>
      </c>
      <c r="S6" s="104" t="s">
        <v>64</v>
      </c>
      <c r="T6" s="105">
        <f>R6*X2</f>
        <v>5</v>
      </c>
      <c r="U6" s="116">
        <f>(X2*R6)/AA6</f>
        <v>5</v>
      </c>
      <c r="V6" s="107"/>
      <c r="W6" s="108">
        <v>0.31</v>
      </c>
      <c r="X6" s="109">
        <f>U6/1</f>
        <v>5</v>
      </c>
      <c r="Y6" s="109"/>
      <c r="Z6" s="110">
        <f>W6*X6</f>
        <v>1.55</v>
      </c>
      <c r="AA6" s="111">
        <v>1</v>
      </c>
      <c r="AB6" s="112">
        <f>Z6/X2</f>
        <v>0.0155</v>
      </c>
      <c r="AC6" s="113">
        <f aca="true" t="shared" si="1" ref="AC6:AC13">Z6</f>
        <v>1.55</v>
      </c>
      <c r="AD6" s="114"/>
      <c r="AE6" s="114"/>
      <c r="AF6" s="114"/>
    </row>
    <row r="7" spans="1:32" ht="18.75" customHeight="1">
      <c r="A7" s="351" t="s">
        <v>61</v>
      </c>
      <c r="B7" s="352"/>
      <c r="C7" s="352"/>
      <c r="D7" s="353"/>
      <c r="E7" s="356" t="s">
        <v>481</v>
      </c>
      <c r="F7" s="355"/>
      <c r="G7" s="102">
        <v>2</v>
      </c>
      <c r="H7" s="352" t="s">
        <v>482</v>
      </c>
      <c r="I7" s="394"/>
      <c r="J7" s="394"/>
      <c r="K7" s="394"/>
      <c r="L7" s="394"/>
      <c r="M7" s="395"/>
      <c r="N7" s="396" t="str">
        <f t="shared" si="0"/>
        <v>Sugar, Granulated</v>
      </c>
      <c r="O7" s="397"/>
      <c r="P7" s="397"/>
      <c r="Q7" s="397"/>
      <c r="R7" s="115">
        <v>0.1075</v>
      </c>
      <c r="S7" s="104" t="s">
        <v>176</v>
      </c>
      <c r="T7" s="109">
        <f>X2*R7</f>
        <v>10.75</v>
      </c>
      <c r="U7" s="116">
        <f>(X2*R7)/AA7</f>
        <v>10.75</v>
      </c>
      <c r="V7" s="107"/>
      <c r="W7" s="108">
        <v>0.3</v>
      </c>
      <c r="X7" s="109">
        <f>U7/1</f>
        <v>10.75</v>
      </c>
      <c r="Y7" s="109"/>
      <c r="Z7" s="110">
        <f aca="true" t="shared" si="2" ref="Z7:Z15">W7*X7</f>
        <v>3.225</v>
      </c>
      <c r="AA7" s="117">
        <v>1</v>
      </c>
      <c r="AB7" s="112">
        <f>Z7/X2</f>
        <v>0.03225</v>
      </c>
      <c r="AC7" s="113">
        <f t="shared" si="1"/>
        <v>3.225</v>
      </c>
      <c r="AD7" s="114"/>
      <c r="AE7" s="114"/>
      <c r="AF7" s="114"/>
    </row>
    <row r="8" spans="1:32" ht="18.75" customHeight="1">
      <c r="A8" s="351" t="s">
        <v>462</v>
      </c>
      <c r="B8" s="352"/>
      <c r="C8" s="352"/>
      <c r="D8" s="353"/>
      <c r="E8" s="354" t="s">
        <v>483</v>
      </c>
      <c r="F8" s="355"/>
      <c r="G8" s="102">
        <v>3</v>
      </c>
      <c r="H8" s="352" t="s">
        <v>484</v>
      </c>
      <c r="I8" s="394"/>
      <c r="J8" s="394"/>
      <c r="K8" s="394"/>
      <c r="L8" s="394"/>
      <c r="M8" s="395"/>
      <c r="N8" s="396" t="str">
        <f>A8</f>
        <v>Cocoa</v>
      </c>
      <c r="O8" s="397"/>
      <c r="P8" s="397"/>
      <c r="Q8" s="397"/>
      <c r="R8" s="115">
        <v>0.0325</v>
      </c>
      <c r="S8" s="104" t="s">
        <v>176</v>
      </c>
      <c r="T8" s="105">
        <f>X2*R8</f>
        <v>3.25</v>
      </c>
      <c r="U8" s="116">
        <f>(X2*R8)/AA8</f>
        <v>3.25</v>
      </c>
      <c r="V8" s="107"/>
      <c r="W8" s="108">
        <v>4.68</v>
      </c>
      <c r="X8" s="109">
        <f>U8/1</f>
        <v>3.25</v>
      </c>
      <c r="Y8" s="109"/>
      <c r="Z8" s="110">
        <f t="shared" si="2"/>
        <v>15.209999999999999</v>
      </c>
      <c r="AA8" s="117">
        <v>1</v>
      </c>
      <c r="AB8" s="112">
        <f>Z8/X2</f>
        <v>0.15209999999999999</v>
      </c>
      <c r="AC8" s="113">
        <f t="shared" si="1"/>
        <v>15.209999999999999</v>
      </c>
      <c r="AD8" s="114"/>
      <c r="AE8" s="114"/>
      <c r="AF8" s="114"/>
    </row>
    <row r="9" spans="1:32" ht="18.75" customHeight="1">
      <c r="A9" s="351" t="s">
        <v>437</v>
      </c>
      <c r="B9" s="352"/>
      <c r="C9" s="352"/>
      <c r="D9" s="353"/>
      <c r="E9" s="356" t="s">
        <v>123</v>
      </c>
      <c r="F9" s="355"/>
      <c r="G9" s="102">
        <v>4</v>
      </c>
      <c r="H9" s="352" t="s">
        <v>485</v>
      </c>
      <c r="I9" s="394"/>
      <c r="J9" s="394"/>
      <c r="K9" s="394"/>
      <c r="L9" s="394"/>
      <c r="M9" s="395"/>
      <c r="N9" s="396" t="str">
        <f t="shared" si="0"/>
        <v>Baking Soda</v>
      </c>
      <c r="O9" s="397"/>
      <c r="P9" s="397"/>
      <c r="Q9" s="397"/>
      <c r="R9" s="115">
        <v>0.05</v>
      </c>
      <c r="S9" s="104" t="s">
        <v>65</v>
      </c>
      <c r="T9" s="105">
        <f>X2*R9</f>
        <v>5</v>
      </c>
      <c r="U9" s="116">
        <f>(X2*R9)/AA9</f>
        <v>5</v>
      </c>
      <c r="V9" s="107"/>
      <c r="W9" s="108">
        <v>0.01</v>
      </c>
      <c r="X9" s="109">
        <f>U9/1</f>
        <v>5</v>
      </c>
      <c r="Y9" s="109"/>
      <c r="Z9" s="110">
        <f t="shared" si="2"/>
        <v>0.05</v>
      </c>
      <c r="AA9" s="117">
        <v>1</v>
      </c>
      <c r="AB9" s="112">
        <f>Z9/X2</f>
        <v>0.0005</v>
      </c>
      <c r="AC9" s="113">
        <f t="shared" si="1"/>
        <v>0.05</v>
      </c>
      <c r="AD9" s="114"/>
      <c r="AE9" s="114"/>
      <c r="AF9" s="114"/>
    </row>
    <row r="10" spans="1:32" ht="18.75" customHeight="1">
      <c r="A10" s="351" t="s">
        <v>60</v>
      </c>
      <c r="B10" s="352"/>
      <c r="C10" s="352"/>
      <c r="D10" s="353"/>
      <c r="E10" s="356" t="s">
        <v>62</v>
      </c>
      <c r="F10" s="355"/>
      <c r="G10" s="102">
        <v>5</v>
      </c>
      <c r="H10" s="352" t="s">
        <v>486</v>
      </c>
      <c r="I10" s="473"/>
      <c r="J10" s="473"/>
      <c r="K10" s="473"/>
      <c r="L10" s="473"/>
      <c r="M10" s="474"/>
      <c r="N10" s="396" t="str">
        <f t="shared" si="0"/>
        <v>Salt</v>
      </c>
      <c r="O10" s="397"/>
      <c r="P10" s="397"/>
      <c r="Q10" s="397"/>
      <c r="R10" s="119">
        <v>0.01</v>
      </c>
      <c r="S10" s="104" t="s">
        <v>65</v>
      </c>
      <c r="T10" s="105">
        <f>X2*R10</f>
        <v>1</v>
      </c>
      <c r="U10" s="116">
        <f>(X2*R10)/AA10</f>
        <v>1</v>
      </c>
      <c r="V10" s="107"/>
      <c r="W10" s="108">
        <v>0.02</v>
      </c>
      <c r="X10" s="109">
        <f>U10/1</f>
        <v>1</v>
      </c>
      <c r="Y10" s="109"/>
      <c r="Z10" s="110">
        <f t="shared" si="2"/>
        <v>0.02</v>
      </c>
      <c r="AA10" s="117">
        <v>1</v>
      </c>
      <c r="AB10" s="112">
        <f>Z10/X2</f>
        <v>0.0002</v>
      </c>
      <c r="AC10" s="113">
        <f t="shared" si="1"/>
        <v>0.02</v>
      </c>
      <c r="AD10" s="114"/>
      <c r="AE10" s="114"/>
      <c r="AF10" s="114"/>
    </row>
    <row r="11" spans="1:32" ht="18.75" customHeight="1">
      <c r="A11" s="351" t="s">
        <v>487</v>
      </c>
      <c r="B11" s="352"/>
      <c r="C11" s="352"/>
      <c r="D11" s="353"/>
      <c r="E11" s="356" t="s">
        <v>488</v>
      </c>
      <c r="F11" s="355"/>
      <c r="G11" s="102"/>
      <c r="H11" s="352" t="s">
        <v>489</v>
      </c>
      <c r="I11" s="473"/>
      <c r="J11" s="473"/>
      <c r="K11" s="473"/>
      <c r="L11" s="473"/>
      <c r="M11" s="474"/>
      <c r="N11" s="393" t="str">
        <f t="shared" si="0"/>
        <v>Oil, Salad</v>
      </c>
      <c r="O11" s="359"/>
      <c r="P11" s="359"/>
      <c r="Q11" s="359"/>
      <c r="R11" s="115">
        <v>0.0375</v>
      </c>
      <c r="S11" s="104" t="s">
        <v>176</v>
      </c>
      <c r="T11" s="105">
        <f>X2*R11</f>
        <v>3.75</v>
      </c>
      <c r="U11" s="116">
        <f>(X2*R11)/AA11</f>
        <v>3.75</v>
      </c>
      <c r="V11" s="107"/>
      <c r="W11" s="108">
        <v>0.75</v>
      </c>
      <c r="X11" s="109">
        <f>U11/1</f>
        <v>3.75</v>
      </c>
      <c r="Y11" s="109"/>
      <c r="Z11" s="110">
        <f t="shared" si="2"/>
        <v>2.8125</v>
      </c>
      <c r="AA11" s="117">
        <v>1</v>
      </c>
      <c r="AB11" s="112">
        <f>Z11/X2</f>
        <v>0.028125</v>
      </c>
      <c r="AC11" s="113">
        <f t="shared" si="1"/>
        <v>2.8125</v>
      </c>
      <c r="AD11" s="114"/>
      <c r="AE11" s="114"/>
      <c r="AF11" s="114"/>
    </row>
    <row r="12" spans="1:32" ht="18.75" customHeight="1">
      <c r="A12" s="351" t="s">
        <v>490</v>
      </c>
      <c r="B12" s="352"/>
      <c r="C12" s="352"/>
      <c r="D12" s="353"/>
      <c r="E12" s="356" t="s">
        <v>491</v>
      </c>
      <c r="F12" s="355"/>
      <c r="G12" s="102">
        <v>6</v>
      </c>
      <c r="H12" s="352" t="s">
        <v>492</v>
      </c>
      <c r="I12" s="473"/>
      <c r="J12" s="473"/>
      <c r="K12" s="473"/>
      <c r="L12" s="473"/>
      <c r="M12" s="474"/>
      <c r="N12" s="351" t="str">
        <f>A12</f>
        <v>Vinegar, Distilled</v>
      </c>
      <c r="O12" s="357"/>
      <c r="P12" s="357"/>
      <c r="Q12" s="357"/>
      <c r="R12" s="115">
        <v>0.0867</v>
      </c>
      <c r="S12" s="104" t="s">
        <v>65</v>
      </c>
      <c r="T12" s="105">
        <f>X2*R12</f>
        <v>8.67</v>
      </c>
      <c r="U12" s="116">
        <f>(X2*R12)/AA12</f>
        <v>8.67</v>
      </c>
      <c r="V12" s="107"/>
      <c r="W12" s="108">
        <v>0.02</v>
      </c>
      <c r="X12" s="109">
        <f>U12/1</f>
        <v>8.67</v>
      </c>
      <c r="Y12" s="109"/>
      <c r="Z12" s="110">
        <f t="shared" si="2"/>
        <v>0.1734</v>
      </c>
      <c r="AA12" s="117">
        <v>1</v>
      </c>
      <c r="AB12" s="112">
        <f>Z12/X2</f>
        <v>0.001734</v>
      </c>
      <c r="AC12" s="113">
        <f t="shared" si="1"/>
        <v>0.1734</v>
      </c>
      <c r="AD12" s="114"/>
      <c r="AE12" s="114"/>
      <c r="AF12" s="114"/>
    </row>
    <row r="13" spans="1:32" ht="18.75" customHeight="1">
      <c r="A13" s="351" t="s">
        <v>306</v>
      </c>
      <c r="B13" s="352"/>
      <c r="C13" s="352"/>
      <c r="D13" s="353"/>
      <c r="E13" s="354" t="s">
        <v>94</v>
      </c>
      <c r="F13" s="355"/>
      <c r="G13" s="102">
        <v>7</v>
      </c>
      <c r="H13" s="352" t="s">
        <v>493</v>
      </c>
      <c r="I13" s="394"/>
      <c r="J13" s="394"/>
      <c r="K13" s="394"/>
      <c r="L13" s="394"/>
      <c r="M13" s="395"/>
      <c r="N13" s="396" t="str">
        <f t="shared" si="0"/>
        <v>Extract, Vanilla</v>
      </c>
      <c r="O13" s="397"/>
      <c r="P13" s="397"/>
      <c r="Q13" s="397"/>
      <c r="R13" s="115">
        <v>0.03</v>
      </c>
      <c r="S13" s="104" t="s">
        <v>65</v>
      </c>
      <c r="T13" s="105">
        <f>X2*R13</f>
        <v>3</v>
      </c>
      <c r="U13" s="116">
        <f>(X2*R13)/AA13</f>
        <v>3</v>
      </c>
      <c r="V13" s="107"/>
      <c r="W13" s="108">
        <v>0.41</v>
      </c>
      <c r="X13" s="109">
        <f>U13/1</f>
        <v>3</v>
      </c>
      <c r="Y13" s="109"/>
      <c r="Z13" s="110">
        <f t="shared" si="2"/>
        <v>1.23</v>
      </c>
      <c r="AA13" s="117">
        <v>1</v>
      </c>
      <c r="AB13" s="112">
        <f>Z13/X2</f>
        <v>0.0123</v>
      </c>
      <c r="AC13" s="113">
        <f t="shared" si="1"/>
        <v>1.23</v>
      </c>
      <c r="AD13" s="114"/>
      <c r="AE13" s="114"/>
      <c r="AF13" s="114"/>
    </row>
    <row r="14" spans="1:32" ht="18.75" customHeight="1">
      <c r="A14" s="351" t="s">
        <v>268</v>
      </c>
      <c r="B14" s="352"/>
      <c r="C14" s="352"/>
      <c r="D14" s="353"/>
      <c r="E14" s="354" t="s">
        <v>342</v>
      </c>
      <c r="F14" s="355"/>
      <c r="G14" s="102"/>
      <c r="H14" s="352"/>
      <c r="I14" s="394"/>
      <c r="J14" s="394"/>
      <c r="K14" s="394"/>
      <c r="L14" s="394"/>
      <c r="M14" s="395"/>
      <c r="N14" s="396" t="str">
        <f t="shared" si="0"/>
        <v>Water</v>
      </c>
      <c r="O14" s="397"/>
      <c r="P14" s="397"/>
      <c r="Q14" s="397"/>
      <c r="R14" s="115">
        <v>0.1</v>
      </c>
      <c r="S14" s="104" t="s">
        <v>176</v>
      </c>
      <c r="T14" s="105">
        <f>X2*R14</f>
        <v>10</v>
      </c>
      <c r="U14" s="116">
        <f>(X2*R14)/AA14</f>
        <v>10</v>
      </c>
      <c r="V14" s="107"/>
      <c r="W14" s="108">
        <v>0</v>
      </c>
      <c r="X14" s="109">
        <f>U14/1</f>
        <v>10</v>
      </c>
      <c r="Y14" s="109"/>
      <c r="Z14" s="110">
        <f t="shared" si="2"/>
        <v>0</v>
      </c>
      <c r="AA14" s="117">
        <v>1</v>
      </c>
      <c r="AB14" s="112">
        <f>Z14/X2</f>
        <v>0</v>
      </c>
      <c r="AC14" s="113">
        <f>ROUND(U14*AB14,5)</f>
        <v>0</v>
      </c>
      <c r="AD14" s="114"/>
      <c r="AE14" s="114"/>
      <c r="AF14" s="114"/>
    </row>
    <row r="15" spans="1:32" ht="18.75" customHeight="1">
      <c r="A15" s="351" t="s">
        <v>292</v>
      </c>
      <c r="B15" s="352"/>
      <c r="C15" s="352"/>
      <c r="D15" s="353"/>
      <c r="E15" s="354" t="s">
        <v>293</v>
      </c>
      <c r="F15" s="355"/>
      <c r="G15" s="102"/>
      <c r="H15" s="352"/>
      <c r="I15" s="394"/>
      <c r="J15" s="394"/>
      <c r="K15" s="394"/>
      <c r="L15" s="394"/>
      <c r="M15" s="395"/>
      <c r="N15" s="396" t="str">
        <f t="shared" si="0"/>
        <v>Cooking Spray, Non-stick</v>
      </c>
      <c r="O15" s="397"/>
      <c r="P15" s="397"/>
      <c r="Q15" s="397"/>
      <c r="R15" s="115">
        <v>0.0433</v>
      </c>
      <c r="S15" s="104" t="s">
        <v>65</v>
      </c>
      <c r="T15" s="105">
        <f>X2*R15</f>
        <v>4.33</v>
      </c>
      <c r="U15" s="116">
        <f>(X2*R15)/AA15</f>
        <v>4.33</v>
      </c>
      <c r="V15" s="107"/>
      <c r="W15" s="108">
        <v>0.08</v>
      </c>
      <c r="X15" s="105">
        <f>U15/1</f>
        <v>4.33</v>
      </c>
      <c r="Y15" s="105"/>
      <c r="Z15" s="110">
        <f t="shared" si="2"/>
        <v>0.3464</v>
      </c>
      <c r="AA15" s="117">
        <v>1</v>
      </c>
      <c r="AB15" s="112">
        <f>Z15/X2</f>
        <v>0.003464</v>
      </c>
      <c r="AC15" s="113">
        <f>Z15</f>
        <v>0.3464</v>
      </c>
      <c r="AD15" s="114"/>
      <c r="AE15" s="114"/>
      <c r="AF15" s="114"/>
    </row>
    <row r="16" spans="1:32" ht="18.75" customHeight="1">
      <c r="A16" s="351"/>
      <c r="B16" s="352"/>
      <c r="C16" s="352"/>
      <c r="D16" s="353"/>
      <c r="E16" s="354"/>
      <c r="F16" s="355"/>
      <c r="G16" s="102"/>
      <c r="H16" s="352"/>
      <c r="I16" s="394"/>
      <c r="J16" s="394"/>
      <c r="K16" s="394"/>
      <c r="L16" s="394"/>
      <c r="M16" s="395"/>
      <c r="N16" s="396">
        <f t="shared" si="0"/>
        <v>0</v>
      </c>
      <c r="O16" s="397"/>
      <c r="P16" s="397"/>
      <c r="Q16" s="397"/>
      <c r="R16" s="115"/>
      <c r="S16" s="104"/>
      <c r="T16" s="105"/>
      <c r="U16" s="116"/>
      <c r="V16" s="107"/>
      <c r="W16" s="108"/>
      <c r="X16" s="105"/>
      <c r="Y16" s="105"/>
      <c r="Z16" s="110"/>
      <c r="AA16" s="117"/>
      <c r="AB16" s="112"/>
      <c r="AC16" s="118"/>
      <c r="AD16" s="114"/>
      <c r="AE16" s="114"/>
      <c r="AF16" s="114"/>
    </row>
    <row r="17" spans="1:32" ht="18.75" customHeight="1">
      <c r="A17" s="351"/>
      <c r="B17" s="352"/>
      <c r="C17" s="352"/>
      <c r="D17" s="353"/>
      <c r="E17" s="354"/>
      <c r="F17" s="355"/>
      <c r="G17" s="102"/>
      <c r="H17" s="352"/>
      <c r="I17" s="394"/>
      <c r="J17" s="394"/>
      <c r="K17" s="394"/>
      <c r="L17" s="394"/>
      <c r="M17" s="395"/>
      <c r="N17" s="396">
        <f t="shared" si="0"/>
        <v>0</v>
      </c>
      <c r="O17" s="397"/>
      <c r="P17" s="397"/>
      <c r="Q17" s="397"/>
      <c r="R17" s="115"/>
      <c r="S17" s="104"/>
      <c r="T17" s="105"/>
      <c r="U17" s="116"/>
      <c r="V17" s="107"/>
      <c r="W17" s="108"/>
      <c r="X17" s="105"/>
      <c r="Y17" s="105"/>
      <c r="Z17" s="110"/>
      <c r="AA17" s="117"/>
      <c r="AB17" s="112"/>
      <c r="AC17" s="118"/>
      <c r="AD17" s="114"/>
      <c r="AE17" s="114"/>
      <c r="AF17" s="114"/>
    </row>
    <row r="18" spans="1:32" ht="18.75" customHeight="1">
      <c r="A18" s="351"/>
      <c r="B18" s="352"/>
      <c r="C18" s="352"/>
      <c r="D18" s="353"/>
      <c r="E18" s="354"/>
      <c r="F18" s="355"/>
      <c r="G18" s="102"/>
      <c r="H18" s="352"/>
      <c r="I18" s="394"/>
      <c r="J18" s="394"/>
      <c r="K18" s="394"/>
      <c r="L18" s="394"/>
      <c r="M18" s="395"/>
      <c r="N18" s="396">
        <f t="shared" si="0"/>
        <v>0</v>
      </c>
      <c r="O18" s="397"/>
      <c r="P18" s="397"/>
      <c r="Q18" s="397"/>
      <c r="R18" s="115"/>
      <c r="S18" s="104"/>
      <c r="T18" s="105"/>
      <c r="U18" s="116"/>
      <c r="V18" s="107"/>
      <c r="W18" s="108"/>
      <c r="X18" s="105"/>
      <c r="Y18" s="105"/>
      <c r="Z18" s="110"/>
      <c r="AA18" s="117"/>
      <c r="AB18" s="112"/>
      <c r="AC18" s="118"/>
      <c r="AD18" s="114"/>
      <c r="AE18" s="114"/>
      <c r="AF18" s="114"/>
    </row>
    <row r="19" spans="1:32" ht="18.75" customHeight="1">
      <c r="A19" s="351"/>
      <c r="B19" s="352"/>
      <c r="C19" s="352"/>
      <c r="D19" s="353"/>
      <c r="E19" s="354"/>
      <c r="F19" s="355"/>
      <c r="G19" s="102"/>
      <c r="H19" s="352"/>
      <c r="I19" s="394"/>
      <c r="J19" s="394"/>
      <c r="K19" s="394"/>
      <c r="L19" s="394"/>
      <c r="M19" s="395"/>
      <c r="N19" s="396">
        <f t="shared" si="0"/>
        <v>0</v>
      </c>
      <c r="O19" s="397"/>
      <c r="P19" s="397"/>
      <c r="Q19" s="397"/>
      <c r="R19" s="115"/>
      <c r="S19" s="104"/>
      <c r="T19" s="105"/>
      <c r="U19" s="120"/>
      <c r="V19" s="107"/>
      <c r="W19" s="108"/>
      <c r="X19" s="105"/>
      <c r="Y19" s="105"/>
      <c r="Z19" s="110"/>
      <c r="AA19" s="117"/>
      <c r="AB19" s="112"/>
      <c r="AC19" s="118"/>
      <c r="AD19" s="114"/>
      <c r="AE19" s="114"/>
      <c r="AF19" s="114"/>
    </row>
    <row r="20" spans="1:32" ht="18.75" customHeight="1">
      <c r="A20" s="351"/>
      <c r="B20" s="352"/>
      <c r="C20" s="352"/>
      <c r="D20" s="353"/>
      <c r="E20" s="354"/>
      <c r="F20" s="355"/>
      <c r="G20" s="102"/>
      <c r="H20" s="352"/>
      <c r="I20" s="394"/>
      <c r="J20" s="394"/>
      <c r="K20" s="394"/>
      <c r="L20" s="394"/>
      <c r="M20" s="395"/>
      <c r="N20" s="396">
        <f>A20</f>
        <v>0</v>
      </c>
      <c r="O20" s="397"/>
      <c r="P20" s="397"/>
      <c r="Q20" s="397"/>
      <c r="R20" s="115"/>
      <c r="S20" s="104"/>
      <c r="T20" s="105"/>
      <c r="U20" s="116"/>
      <c r="V20" s="107"/>
      <c r="W20" s="108"/>
      <c r="X20" s="105"/>
      <c r="Y20" s="105"/>
      <c r="Z20" s="110"/>
      <c r="AA20" s="117"/>
      <c r="AB20" s="112"/>
      <c r="AC20" s="118"/>
      <c r="AD20" s="114"/>
      <c r="AE20" s="114"/>
      <c r="AF20" s="114"/>
    </row>
    <row r="21" spans="1:32" ht="18.75" customHeight="1" thickBot="1">
      <c r="A21" s="413"/>
      <c r="B21" s="400"/>
      <c r="C21" s="400"/>
      <c r="D21" s="414"/>
      <c r="E21" s="354"/>
      <c r="F21" s="355"/>
      <c r="G21" s="122"/>
      <c r="H21" s="400"/>
      <c r="I21" s="401"/>
      <c r="J21" s="401"/>
      <c r="K21" s="401"/>
      <c r="L21" s="401"/>
      <c r="M21" s="402"/>
      <c r="N21" s="396">
        <f>A21</f>
        <v>0</v>
      </c>
      <c r="O21" s="397"/>
      <c r="P21" s="397"/>
      <c r="Q21" s="397"/>
      <c r="R21" s="115"/>
      <c r="S21" s="104"/>
      <c r="T21" s="105"/>
      <c r="U21" s="120"/>
      <c r="V21" s="107"/>
      <c r="W21" s="108"/>
      <c r="X21" s="105"/>
      <c r="Y21" s="105"/>
      <c r="Z21" s="110"/>
      <c r="AA21" s="117"/>
      <c r="AB21" s="112"/>
      <c r="AC21" s="118"/>
      <c r="AD21" s="114"/>
      <c r="AE21" s="114"/>
      <c r="AF21" s="114"/>
    </row>
    <row r="22" spans="1:32" ht="25.5" customHeight="1" thickBot="1">
      <c r="A22" s="123"/>
      <c r="B22" s="197"/>
      <c r="C22" s="197"/>
      <c r="D22" s="197"/>
      <c r="E22" s="197"/>
      <c r="F22" s="197"/>
      <c r="G22" s="197"/>
      <c r="H22" s="197"/>
      <c r="I22" s="197"/>
      <c r="J22" s="197"/>
      <c r="K22" s="198"/>
      <c r="L22" s="213"/>
      <c r="M22" s="213"/>
      <c r="N22" s="415" t="s">
        <v>47</v>
      </c>
      <c r="O22" s="416"/>
      <c r="P22" s="416"/>
      <c r="Q22" s="417"/>
      <c r="R22" s="418" t="s">
        <v>7</v>
      </c>
      <c r="S22" s="417"/>
      <c r="T22" s="417"/>
      <c r="U22" s="417"/>
      <c r="V22" s="417"/>
      <c r="W22" s="417"/>
      <c r="X22" s="417"/>
      <c r="Y22" s="417"/>
      <c r="Z22" s="417"/>
      <c r="AA22" s="417"/>
      <c r="AB22" s="417"/>
      <c r="AC22" s="124">
        <f>ROUNDUP(SUM(AC6:AC21),5)</f>
        <v>24.6173</v>
      </c>
      <c r="AD22" s="114"/>
      <c r="AE22" s="114"/>
      <c r="AF22" s="114"/>
    </row>
    <row r="23" spans="1:32" ht="20.25" customHeight="1">
      <c r="A23" s="403" t="s">
        <v>45</v>
      </c>
      <c r="B23" s="404"/>
      <c r="C23" s="404"/>
      <c r="D23" s="404"/>
      <c r="E23" s="404"/>
      <c r="F23" s="404"/>
      <c r="G23" s="404"/>
      <c r="H23" s="404"/>
      <c r="I23" s="404"/>
      <c r="J23" s="404"/>
      <c r="K23" s="405"/>
      <c r="L23" s="220"/>
      <c r="M23" s="220"/>
      <c r="N23" s="411"/>
      <c r="O23" s="412"/>
      <c r="P23" s="412"/>
      <c r="Q23" s="412"/>
      <c r="R23" s="125"/>
      <c r="S23" s="125"/>
      <c r="T23" s="125"/>
      <c r="U23" s="125"/>
      <c r="V23" s="125"/>
      <c r="W23" s="95" t="s">
        <v>9</v>
      </c>
      <c r="X23" s="95"/>
      <c r="Y23" s="95"/>
      <c r="Z23" s="95"/>
      <c r="AA23" s="95"/>
      <c r="AB23" s="95"/>
      <c r="AC23" s="126">
        <f>ROUND(AC22*10/100,5)</f>
        <v>2.46173</v>
      </c>
      <c r="AD23" s="114"/>
      <c r="AE23" s="114"/>
      <c r="AF23" s="114"/>
    </row>
    <row r="24" spans="1:32" ht="22.5" customHeight="1" thickBot="1">
      <c r="A24" s="329" t="s">
        <v>42</v>
      </c>
      <c r="B24" s="398"/>
      <c r="C24" s="398"/>
      <c r="D24" s="398"/>
      <c r="E24" s="398"/>
      <c r="F24" s="199"/>
      <c r="G24" s="331" t="s">
        <v>46</v>
      </c>
      <c r="H24" s="331"/>
      <c r="I24" s="331" t="s">
        <v>250</v>
      </c>
      <c r="J24" s="398"/>
      <c r="K24" s="399"/>
      <c r="L24" s="199"/>
      <c r="M24" s="199"/>
      <c r="N24" s="127"/>
      <c r="O24" s="200"/>
      <c r="P24" s="410"/>
      <c r="Q24" s="410"/>
      <c r="R24" s="128"/>
      <c r="S24" s="128"/>
      <c r="T24" s="128"/>
      <c r="U24" s="128"/>
      <c r="V24" s="128"/>
      <c r="W24" s="87" t="s">
        <v>6</v>
      </c>
      <c r="X24" s="87"/>
      <c r="Y24" s="87"/>
      <c r="Z24" s="87"/>
      <c r="AA24" s="87"/>
      <c r="AB24" s="87"/>
      <c r="AC24" s="129">
        <f>AC22+AC23</f>
        <v>27.07903</v>
      </c>
      <c r="AD24" s="114"/>
      <c r="AE24" s="114"/>
      <c r="AF24" s="114"/>
    </row>
    <row r="25" spans="18:32" ht="7.5" customHeight="1" thickBot="1">
      <c r="R25" s="319"/>
      <c r="S25" s="319"/>
      <c r="T25" s="205"/>
      <c r="U25" s="205"/>
      <c r="V25" s="205"/>
      <c r="W25" s="205"/>
      <c r="X25" s="205"/>
      <c r="Y25" s="205"/>
      <c r="Z25" s="205"/>
      <c r="AA25" s="212"/>
      <c r="AB25" s="212"/>
      <c r="AC25" s="212"/>
      <c r="AD25" s="81"/>
      <c r="AE25" s="81"/>
      <c r="AF25" s="81"/>
    </row>
    <row r="26" spans="1:32" ht="20.25" customHeight="1">
      <c r="A26" s="196" t="s">
        <v>35</v>
      </c>
      <c r="B26" s="313" t="s">
        <v>36</v>
      </c>
      <c r="C26" s="313"/>
      <c r="D26" s="65" t="s">
        <v>37</v>
      </c>
      <c r="E26" s="65" t="s">
        <v>38</v>
      </c>
      <c r="F26" s="65" t="s">
        <v>39</v>
      </c>
      <c r="G26" s="313" t="s">
        <v>40</v>
      </c>
      <c r="H26" s="313"/>
      <c r="I26" s="313" t="s">
        <v>41</v>
      </c>
      <c r="J26" s="313"/>
      <c r="K26" s="313" t="s">
        <v>52</v>
      </c>
      <c r="L26" s="313"/>
      <c r="M26" s="196" t="s">
        <v>443</v>
      </c>
      <c r="N26" s="322" t="s">
        <v>5</v>
      </c>
      <c r="O26" s="322"/>
      <c r="P26" s="322"/>
      <c r="Q26" s="213"/>
      <c r="R26" s="322"/>
      <c r="S26" s="323"/>
      <c r="T26" s="206"/>
      <c r="U26" s="206"/>
      <c r="V26" s="206"/>
      <c r="W26" s="311" t="s">
        <v>204</v>
      </c>
      <c r="X26" s="312"/>
      <c r="Y26" s="312"/>
      <c r="Z26" s="312"/>
      <c r="AA26" s="312"/>
      <c r="AB26" s="207"/>
      <c r="AC26" s="233">
        <f>AC24/X2</f>
        <v>0.2707903</v>
      </c>
      <c r="AD26" s="130"/>
      <c r="AE26" s="130"/>
      <c r="AF26" s="130"/>
    </row>
    <row r="27" spans="1:32" ht="37.5" customHeight="1">
      <c r="A27" s="196" t="s">
        <v>494</v>
      </c>
      <c r="B27" s="313" t="s">
        <v>495</v>
      </c>
      <c r="C27" s="313"/>
      <c r="D27" s="65" t="s">
        <v>83</v>
      </c>
      <c r="E27" s="65" t="s">
        <v>496</v>
      </c>
      <c r="F27" s="65" t="s">
        <v>85</v>
      </c>
      <c r="G27" s="313" t="s">
        <v>497</v>
      </c>
      <c r="H27" s="313"/>
      <c r="I27" s="313" t="s">
        <v>87</v>
      </c>
      <c r="J27" s="313"/>
      <c r="K27" s="313" t="s">
        <v>59</v>
      </c>
      <c r="L27" s="313"/>
      <c r="M27" s="183">
        <f>NOW()</f>
        <v>41122.35318252315</v>
      </c>
      <c r="N27" s="95" t="s">
        <v>19</v>
      </c>
      <c r="O27" s="88" t="s">
        <v>20</v>
      </c>
      <c r="P27" s="88" t="s">
        <v>21</v>
      </c>
      <c r="Q27" s="88" t="s">
        <v>22</v>
      </c>
      <c r="R27" s="406" t="s">
        <v>8</v>
      </c>
      <c r="S27" s="407"/>
      <c r="T27" s="203"/>
      <c r="U27" s="203"/>
      <c r="V27" s="203"/>
      <c r="W27" s="184"/>
      <c r="X27" s="204" t="s">
        <v>205</v>
      </c>
      <c r="Y27" s="204"/>
      <c r="Z27" s="204"/>
      <c r="AA27" s="204" t="s">
        <v>23</v>
      </c>
      <c r="AB27" s="408" t="s">
        <v>24</v>
      </c>
      <c r="AC27" s="409"/>
      <c r="AD27" s="130"/>
      <c r="AE27" s="130"/>
      <c r="AF27" s="130"/>
    </row>
    <row r="28" spans="14:29" ht="19.5" customHeight="1" thickBot="1">
      <c r="N28" s="136">
        <f>X2</f>
        <v>100</v>
      </c>
      <c r="O28" s="137"/>
      <c r="P28" s="138">
        <f>AC24</f>
        <v>27.07903</v>
      </c>
      <c r="Q28" s="139">
        <v>0</v>
      </c>
      <c r="R28" s="307">
        <f>P28+Q28</f>
        <v>27.07903</v>
      </c>
      <c r="S28" s="308"/>
      <c r="T28" s="140"/>
      <c r="U28" s="141"/>
      <c r="V28" s="141"/>
      <c r="W28" s="127"/>
      <c r="X28" s="142">
        <f>AC26/AA28</f>
        <v>0.9026343333333333</v>
      </c>
      <c r="Y28" s="142"/>
      <c r="Z28" s="142"/>
      <c r="AA28" s="143">
        <v>0.3</v>
      </c>
      <c r="AB28" s="309">
        <f ca="1">NOW()</f>
        <v>41122.35318252315</v>
      </c>
      <c r="AC28" s="310"/>
    </row>
  </sheetData>
  <sheetProtection/>
  <mergeCells count="101">
    <mergeCell ref="B3:G4"/>
    <mergeCell ref="P3:V4"/>
    <mergeCell ref="A5:D5"/>
    <mergeCell ref="E5:F5"/>
    <mergeCell ref="G5:M5"/>
    <mergeCell ref="N5:Q5"/>
    <mergeCell ref="A1:K1"/>
    <mergeCell ref="N1:AC1"/>
    <mergeCell ref="A2:B2"/>
    <mergeCell ref="C2:G2"/>
    <mergeCell ref="N2:O2"/>
    <mergeCell ref="P2:T2"/>
    <mergeCell ref="X5:Y5"/>
    <mergeCell ref="A6:D6"/>
    <mergeCell ref="E6:F6"/>
    <mergeCell ref="H6:M6"/>
    <mergeCell ref="N6:Q6"/>
    <mergeCell ref="A7:D7"/>
    <mergeCell ref="E7:F7"/>
    <mergeCell ref="H7:M7"/>
    <mergeCell ref="N7:Q7"/>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8:D18"/>
    <mergeCell ref="E18:F18"/>
    <mergeCell ref="H18:M18"/>
    <mergeCell ref="N18:Q18"/>
    <mergeCell ref="A16:D16"/>
    <mergeCell ref="E16:F16"/>
    <mergeCell ref="H16:M16"/>
    <mergeCell ref="N16:Q16"/>
    <mergeCell ref="A17:D17"/>
    <mergeCell ref="E17:F17"/>
    <mergeCell ref="H17:M17"/>
    <mergeCell ref="N17:Q17"/>
    <mergeCell ref="A20:D20"/>
    <mergeCell ref="E20:F20"/>
    <mergeCell ref="H20:M20"/>
    <mergeCell ref="N20:Q20"/>
    <mergeCell ref="A21:D21"/>
    <mergeCell ref="E21:F21"/>
    <mergeCell ref="H21:M21"/>
    <mergeCell ref="N21:Q21"/>
    <mergeCell ref="A19:D19"/>
    <mergeCell ref="E19:F19"/>
    <mergeCell ref="H19:M19"/>
    <mergeCell ref="N19:Q19"/>
    <mergeCell ref="R25:S25"/>
    <mergeCell ref="B26:C26"/>
    <mergeCell ref="G26:H26"/>
    <mergeCell ref="I26:J26"/>
    <mergeCell ref="K26:L26"/>
    <mergeCell ref="N26:P26"/>
    <mergeCell ref="R26:S26"/>
    <mergeCell ref="N22:Q22"/>
    <mergeCell ref="R22:AB22"/>
    <mergeCell ref="A23:K23"/>
    <mergeCell ref="N23:Q23"/>
    <mergeCell ref="A24:E24"/>
    <mergeCell ref="G24:H24"/>
    <mergeCell ref="I24:K24"/>
    <mergeCell ref="P24:Q24"/>
    <mergeCell ref="AB27:AC27"/>
    <mergeCell ref="R28:S28"/>
    <mergeCell ref="AB28:AC28"/>
    <mergeCell ref="W26:AA26"/>
    <mergeCell ref="B27:C27"/>
    <mergeCell ref="G27:H27"/>
    <mergeCell ref="I27:J27"/>
    <mergeCell ref="K27:L27"/>
    <mergeCell ref="R27:S27"/>
  </mergeCells>
  <hyperlinks>
    <hyperlink ref="M1" location="LIST!A1" display="BACK TO MENU LIST"/>
  </hyperlinks>
  <printOptions/>
  <pageMargins left="0.7" right="0.45" top="0.75" bottom="0.5" header="0.3" footer="0.3"/>
  <pageSetup horizontalDpi="600" verticalDpi="600" orientation="landscape" scale="85" r:id="rId1"/>
  <colBreaks count="1" manualBreakCount="1">
    <brk id="13" max="65535" man="1"/>
  </colBreaks>
</worksheet>
</file>

<file path=xl/worksheets/sheet22.xml><?xml version="1.0" encoding="utf-8"?>
<worksheet xmlns="http://schemas.openxmlformats.org/spreadsheetml/2006/main" xmlns:r="http://schemas.openxmlformats.org/officeDocument/2006/relationships">
  <dimension ref="A1:AH28"/>
  <sheetViews>
    <sheetView zoomScalePageLayoutView="0" workbookViewId="0" topLeftCell="H1">
      <selection activeCell="H19" sqref="H19:M20"/>
    </sheetView>
  </sheetViews>
  <sheetFormatPr defaultColWidth="9.140625" defaultRowHeight="12.75"/>
  <cols>
    <col min="1" max="1" width="9.8515625" style="194" customWidth="1"/>
    <col min="2" max="3" width="9.140625" style="194" customWidth="1"/>
    <col min="4" max="4" width="9.8515625" style="194" customWidth="1"/>
    <col min="5" max="5" width="9.140625" style="194" customWidth="1"/>
    <col min="6" max="6" width="14.421875" style="194" customWidth="1"/>
    <col min="7" max="7" width="4.8515625" style="194" customWidth="1"/>
    <col min="8" max="8" width="8.57421875" style="194" customWidth="1"/>
    <col min="9" max="9" width="9.8515625" style="194" customWidth="1"/>
    <col min="10" max="10" width="8.57421875" style="194" customWidth="1"/>
    <col min="11" max="12" width="13.7109375" style="194" customWidth="1"/>
    <col min="13" max="13" width="30.00390625" style="194" customWidth="1"/>
    <col min="14" max="16" width="9.140625" style="194" customWidth="1"/>
    <col min="17" max="17" width="6.140625" style="194" customWidth="1"/>
    <col min="18" max="18" width="8.57421875" style="194" customWidth="1"/>
    <col min="19" max="19" width="7.7109375" style="194" customWidth="1"/>
    <col min="20" max="20" width="10.421875" style="194" customWidth="1"/>
    <col min="21" max="22" width="8.8515625" style="194" customWidth="1"/>
    <col min="23" max="23" width="9.8515625" style="194" customWidth="1"/>
    <col min="24" max="24" width="12.28125" style="194" customWidth="1"/>
    <col min="25" max="25" width="4.421875" style="194" customWidth="1"/>
    <col min="26" max="26" width="10.28125" style="194" customWidth="1"/>
    <col min="27" max="27" width="8.140625" style="194" customWidth="1"/>
    <col min="28" max="28" width="8.57421875" style="194" customWidth="1"/>
    <col min="29" max="29" width="11.57421875" style="194" customWidth="1"/>
    <col min="30" max="32" width="9.00390625" style="194" customWidth="1"/>
    <col min="33" max="16384" width="9.140625" style="194" customWidth="1"/>
  </cols>
  <sheetData>
    <row r="1" spans="1:34" ht="21">
      <c r="A1" s="453" t="s">
        <v>43</v>
      </c>
      <c r="B1" s="453"/>
      <c r="C1" s="453"/>
      <c r="D1" s="453"/>
      <c r="E1" s="453"/>
      <c r="F1" s="453"/>
      <c r="G1" s="453"/>
      <c r="H1" s="453"/>
      <c r="I1" s="453"/>
      <c r="J1" s="453"/>
      <c r="K1" s="453"/>
      <c r="L1" s="79"/>
      <c r="M1" s="243" t="s">
        <v>584</v>
      </c>
      <c r="N1" s="386" t="s">
        <v>56</v>
      </c>
      <c r="O1" s="387"/>
      <c r="P1" s="387"/>
      <c r="Q1" s="387"/>
      <c r="R1" s="387"/>
      <c r="S1" s="387"/>
      <c r="T1" s="387"/>
      <c r="U1" s="387"/>
      <c r="V1" s="387"/>
      <c r="W1" s="387"/>
      <c r="X1" s="387"/>
      <c r="Y1" s="387"/>
      <c r="Z1" s="387"/>
      <c r="AA1" s="387"/>
      <c r="AB1" s="387"/>
      <c r="AC1" s="387"/>
      <c r="AD1" s="205"/>
      <c r="AE1" s="205"/>
      <c r="AF1" s="205"/>
      <c r="AG1" s="81"/>
      <c r="AH1" s="81"/>
    </row>
    <row r="2" spans="1:34" ht="47.25" customHeight="1" thickBot="1">
      <c r="A2" s="369" t="s">
        <v>44</v>
      </c>
      <c r="B2" s="369"/>
      <c r="C2" s="388" t="s">
        <v>498</v>
      </c>
      <c r="D2" s="388"/>
      <c r="E2" s="388"/>
      <c r="F2" s="388"/>
      <c r="G2" s="388"/>
      <c r="H2" s="212" t="s">
        <v>55</v>
      </c>
      <c r="I2" s="82">
        <v>100</v>
      </c>
      <c r="J2" s="212" t="s">
        <v>48</v>
      </c>
      <c r="K2" s="83">
        <v>1</v>
      </c>
      <c r="L2" s="84" t="s">
        <v>233</v>
      </c>
      <c r="M2" s="85"/>
      <c r="N2" s="389" t="s">
        <v>17</v>
      </c>
      <c r="O2" s="389"/>
      <c r="P2" s="390" t="str">
        <f>C2</f>
        <v>Devil's Food Cake</v>
      </c>
      <c r="Q2" s="390"/>
      <c r="R2" s="390"/>
      <c r="S2" s="390"/>
      <c r="T2" s="391"/>
      <c r="U2" s="86"/>
      <c r="V2" s="86"/>
      <c r="W2" s="212" t="s">
        <v>55</v>
      </c>
      <c r="X2" s="87">
        <f>I2</f>
        <v>100</v>
      </c>
      <c r="Y2" s="95"/>
      <c r="Z2" s="88" t="s">
        <v>53</v>
      </c>
      <c r="AA2" s="89">
        <f>K2</f>
        <v>1</v>
      </c>
      <c r="AB2" s="90" t="s">
        <v>287</v>
      </c>
      <c r="AC2" s="91"/>
      <c r="AD2" s="92"/>
      <c r="AE2" s="92"/>
      <c r="AF2" s="92"/>
      <c r="AG2" s="91"/>
      <c r="AH2" s="91"/>
    </row>
    <row r="3" spans="1:34" ht="19.5" customHeight="1">
      <c r="A3" s="209"/>
      <c r="B3" s="369"/>
      <c r="C3" s="419"/>
      <c r="D3" s="419"/>
      <c r="E3" s="419"/>
      <c r="F3" s="419"/>
      <c r="G3" s="419"/>
      <c r="H3" s="211"/>
      <c r="I3" s="205"/>
      <c r="J3" s="212"/>
      <c r="K3" s="89"/>
      <c r="L3" s="93"/>
      <c r="M3" s="94"/>
      <c r="N3" s="212"/>
      <c r="O3" s="212"/>
      <c r="P3" s="430">
        <f>C3</f>
        <v>0</v>
      </c>
      <c r="Q3" s="419"/>
      <c r="R3" s="419"/>
      <c r="S3" s="419"/>
      <c r="T3" s="419"/>
      <c r="U3" s="419"/>
      <c r="V3" s="419"/>
      <c r="W3" s="212"/>
      <c r="X3" s="95">
        <f>I3</f>
        <v>0</v>
      </c>
      <c r="Y3" s="95"/>
      <c r="Z3" s="88"/>
      <c r="AA3" s="89"/>
      <c r="AB3" s="90"/>
      <c r="AC3" s="91"/>
      <c r="AD3" s="92"/>
      <c r="AE3" s="92"/>
      <c r="AF3" s="92"/>
      <c r="AG3" s="91"/>
      <c r="AH3" s="91"/>
    </row>
    <row r="4" spans="2:34" ht="15" customHeight="1" thickBot="1">
      <c r="B4" s="410"/>
      <c r="C4" s="410"/>
      <c r="D4" s="410"/>
      <c r="E4" s="410"/>
      <c r="F4" s="410"/>
      <c r="G4" s="410"/>
      <c r="H4" s="96"/>
      <c r="I4" s="96"/>
      <c r="N4" s="97"/>
      <c r="O4" s="97"/>
      <c r="P4" s="410"/>
      <c r="Q4" s="410"/>
      <c r="R4" s="410"/>
      <c r="S4" s="410"/>
      <c r="T4" s="410"/>
      <c r="U4" s="410"/>
      <c r="V4" s="410"/>
      <c r="W4" s="205"/>
      <c r="X4" s="91"/>
      <c r="Y4" s="91"/>
      <c r="Z4" s="91"/>
      <c r="AA4" s="91"/>
      <c r="AB4" s="91"/>
      <c r="AC4" s="91"/>
      <c r="AD4" s="98"/>
      <c r="AE4" s="98"/>
      <c r="AF4" s="98"/>
      <c r="AG4" s="91"/>
      <c r="AH4" s="91"/>
    </row>
    <row r="5" spans="1:32" ht="45.75" customHeight="1" thickBot="1">
      <c r="A5" s="380" t="s">
        <v>1</v>
      </c>
      <c r="B5" s="431"/>
      <c r="C5" s="431"/>
      <c r="D5" s="432"/>
      <c r="E5" s="422" t="s">
        <v>54</v>
      </c>
      <c r="F5" s="424"/>
      <c r="G5" s="422" t="s">
        <v>32</v>
      </c>
      <c r="H5" s="423"/>
      <c r="I5" s="423"/>
      <c r="J5" s="423"/>
      <c r="K5" s="423"/>
      <c r="L5" s="423"/>
      <c r="M5" s="424"/>
      <c r="N5" s="420" t="s">
        <v>1</v>
      </c>
      <c r="O5" s="421"/>
      <c r="P5" s="421"/>
      <c r="Q5" s="421"/>
      <c r="R5" s="99" t="s">
        <v>31</v>
      </c>
      <c r="S5" s="210" t="s">
        <v>2</v>
      </c>
      <c r="T5" s="100" t="s">
        <v>51</v>
      </c>
      <c r="U5" s="99" t="s">
        <v>30</v>
      </c>
      <c r="V5" s="99" t="s">
        <v>49</v>
      </c>
      <c r="W5" s="99" t="s">
        <v>58</v>
      </c>
      <c r="X5" s="392" t="s">
        <v>164</v>
      </c>
      <c r="Y5" s="392"/>
      <c r="Z5" s="99" t="s">
        <v>50</v>
      </c>
      <c r="AA5" s="100" t="s">
        <v>13</v>
      </c>
      <c r="AB5" s="100" t="s">
        <v>207</v>
      </c>
      <c r="AC5" s="101" t="s">
        <v>208</v>
      </c>
      <c r="AD5" s="205"/>
      <c r="AE5" s="205"/>
      <c r="AF5" s="205"/>
    </row>
    <row r="6" spans="1:32" ht="18.75" customHeight="1">
      <c r="A6" s="362" t="s">
        <v>90</v>
      </c>
      <c r="B6" s="363"/>
      <c r="C6" s="363"/>
      <c r="D6" s="364"/>
      <c r="E6" s="365" t="s">
        <v>342</v>
      </c>
      <c r="F6" s="366"/>
      <c r="G6" s="102">
        <v>1</v>
      </c>
      <c r="H6" s="363" t="s">
        <v>499</v>
      </c>
      <c r="I6" s="428"/>
      <c r="J6" s="428"/>
      <c r="K6" s="428"/>
      <c r="L6" s="428"/>
      <c r="M6" s="429"/>
      <c r="N6" s="396" t="str">
        <f aca="true" t="shared" si="0" ref="N6:N19">A6</f>
        <v>Flour, Wheat, General Purpose</v>
      </c>
      <c r="O6" s="397"/>
      <c r="P6" s="397"/>
      <c r="Q6" s="397"/>
      <c r="R6" s="235">
        <v>0.1</v>
      </c>
      <c r="S6" s="104" t="s">
        <v>176</v>
      </c>
      <c r="T6" s="105">
        <f>R6*X2</f>
        <v>10</v>
      </c>
      <c r="U6" s="116">
        <f>(X2*R6)/AA6</f>
        <v>10</v>
      </c>
      <c r="V6" s="107" t="s">
        <v>176</v>
      </c>
      <c r="W6" s="108">
        <v>0.16</v>
      </c>
      <c r="X6" s="109">
        <f>U6/1</f>
        <v>10</v>
      </c>
      <c r="Y6" s="109"/>
      <c r="Z6" s="110">
        <f>W6*X6</f>
        <v>1.6</v>
      </c>
      <c r="AA6" s="111">
        <v>1</v>
      </c>
      <c r="AB6" s="112">
        <f>Z6/X2</f>
        <v>0.016</v>
      </c>
      <c r="AC6" s="113">
        <f aca="true" t="shared" si="1" ref="AC6:AC17">Z6</f>
        <v>1.6</v>
      </c>
      <c r="AD6" s="114"/>
      <c r="AE6" s="114"/>
      <c r="AF6" s="114"/>
    </row>
    <row r="7" spans="1:32" ht="18.75" customHeight="1">
      <c r="A7" s="351" t="s">
        <v>61</v>
      </c>
      <c r="B7" s="352"/>
      <c r="C7" s="352"/>
      <c r="D7" s="353"/>
      <c r="E7" s="356" t="s">
        <v>342</v>
      </c>
      <c r="F7" s="355"/>
      <c r="G7" s="102">
        <v>2</v>
      </c>
      <c r="H7" s="352" t="s">
        <v>500</v>
      </c>
      <c r="I7" s="394"/>
      <c r="J7" s="394"/>
      <c r="K7" s="394"/>
      <c r="L7" s="394"/>
      <c r="M7" s="395"/>
      <c r="N7" s="396" t="str">
        <f t="shared" si="0"/>
        <v>Sugar, Granulated</v>
      </c>
      <c r="O7" s="397"/>
      <c r="P7" s="397"/>
      <c r="Q7" s="397"/>
      <c r="R7" s="235">
        <v>0.1</v>
      </c>
      <c r="S7" s="104" t="s">
        <v>176</v>
      </c>
      <c r="T7" s="109">
        <f>X2*R7</f>
        <v>10</v>
      </c>
      <c r="U7" s="116">
        <f>(X2*R7)/AA7</f>
        <v>10</v>
      </c>
      <c r="V7" s="107" t="s">
        <v>176</v>
      </c>
      <c r="W7" s="108">
        <v>0.3</v>
      </c>
      <c r="X7" s="109">
        <f>U7/1</f>
        <v>10</v>
      </c>
      <c r="Y7" s="109"/>
      <c r="Z7" s="110">
        <f aca="true" t="shared" si="2" ref="Z7:Z17">W7*X7</f>
        <v>3</v>
      </c>
      <c r="AA7" s="117">
        <v>1</v>
      </c>
      <c r="AB7" s="112">
        <f>Z7/X2</f>
        <v>0.03</v>
      </c>
      <c r="AC7" s="113">
        <f t="shared" si="1"/>
        <v>3</v>
      </c>
      <c r="AD7" s="114"/>
      <c r="AE7" s="114"/>
      <c r="AF7" s="114"/>
    </row>
    <row r="8" spans="1:32" ht="18.75" customHeight="1">
      <c r="A8" s="351" t="s">
        <v>60</v>
      </c>
      <c r="B8" s="352"/>
      <c r="C8" s="352"/>
      <c r="D8" s="353"/>
      <c r="E8" s="354" t="s">
        <v>501</v>
      </c>
      <c r="F8" s="355"/>
      <c r="G8" s="102"/>
      <c r="H8" s="352" t="s">
        <v>502</v>
      </c>
      <c r="I8" s="394"/>
      <c r="J8" s="394"/>
      <c r="K8" s="394"/>
      <c r="L8" s="394"/>
      <c r="M8" s="395"/>
      <c r="N8" s="396" t="str">
        <f>A8</f>
        <v>Salt</v>
      </c>
      <c r="O8" s="397"/>
      <c r="P8" s="397"/>
      <c r="Q8" s="397"/>
      <c r="R8" s="115">
        <v>0.0233</v>
      </c>
      <c r="S8" s="104" t="s">
        <v>65</v>
      </c>
      <c r="T8" s="105">
        <f>X2*R8</f>
        <v>2.33</v>
      </c>
      <c r="U8" s="116">
        <f>(X2*R8)/AA8</f>
        <v>2.33</v>
      </c>
      <c r="V8" s="107" t="s">
        <v>65</v>
      </c>
      <c r="W8" s="108">
        <v>0.02</v>
      </c>
      <c r="X8" s="109">
        <f>U8/1</f>
        <v>2.33</v>
      </c>
      <c r="Y8" s="109"/>
      <c r="Z8" s="110">
        <f t="shared" si="2"/>
        <v>0.0466</v>
      </c>
      <c r="AA8" s="117">
        <v>1</v>
      </c>
      <c r="AB8" s="112">
        <f>Z8/X2</f>
        <v>0.00046600000000000005</v>
      </c>
      <c r="AC8" s="113">
        <f t="shared" si="1"/>
        <v>0.0466</v>
      </c>
      <c r="AD8" s="114"/>
      <c r="AE8" s="114"/>
      <c r="AF8" s="114"/>
    </row>
    <row r="9" spans="1:32" ht="18.75" customHeight="1">
      <c r="A9" s="351" t="s">
        <v>437</v>
      </c>
      <c r="B9" s="352"/>
      <c r="C9" s="352"/>
      <c r="D9" s="353"/>
      <c r="E9" s="356" t="s">
        <v>503</v>
      </c>
      <c r="F9" s="355"/>
      <c r="G9" s="102">
        <v>3</v>
      </c>
      <c r="H9" s="352" t="s">
        <v>504</v>
      </c>
      <c r="I9" s="394"/>
      <c r="J9" s="394"/>
      <c r="K9" s="394"/>
      <c r="L9" s="394"/>
      <c r="M9" s="395"/>
      <c r="N9" s="396" t="str">
        <f t="shared" si="0"/>
        <v>Baking Soda</v>
      </c>
      <c r="O9" s="397"/>
      <c r="P9" s="397"/>
      <c r="Q9" s="397"/>
      <c r="R9" s="115">
        <v>0.0333</v>
      </c>
      <c r="S9" s="104" t="s">
        <v>65</v>
      </c>
      <c r="T9" s="105">
        <f>X2*R9</f>
        <v>3.3300000000000005</v>
      </c>
      <c r="U9" s="116">
        <f>(X2*R9)/AA9</f>
        <v>3.3300000000000005</v>
      </c>
      <c r="V9" s="107" t="s">
        <v>65</v>
      </c>
      <c r="W9" s="108">
        <v>0.01</v>
      </c>
      <c r="X9" s="109">
        <f>U9/1</f>
        <v>3.3300000000000005</v>
      </c>
      <c r="Y9" s="109"/>
      <c r="Z9" s="110">
        <f t="shared" si="2"/>
        <v>0.0333</v>
      </c>
      <c r="AA9" s="117">
        <v>1</v>
      </c>
      <c r="AB9" s="112">
        <f>Z9/X2</f>
        <v>0.000333</v>
      </c>
      <c r="AC9" s="113">
        <f t="shared" si="1"/>
        <v>0.0333</v>
      </c>
      <c r="AD9" s="114"/>
      <c r="AE9" s="114"/>
      <c r="AF9" s="114"/>
    </row>
    <row r="10" spans="1:32" ht="18.75" customHeight="1">
      <c r="A10" s="351" t="s">
        <v>462</v>
      </c>
      <c r="B10" s="352"/>
      <c r="C10" s="352"/>
      <c r="D10" s="353"/>
      <c r="E10" s="356" t="s">
        <v>505</v>
      </c>
      <c r="F10" s="355"/>
      <c r="G10" s="102"/>
      <c r="H10" s="352" t="s">
        <v>506</v>
      </c>
      <c r="I10" s="473"/>
      <c r="J10" s="473"/>
      <c r="K10" s="473"/>
      <c r="L10" s="473"/>
      <c r="M10" s="474"/>
      <c r="N10" s="396" t="str">
        <f t="shared" si="0"/>
        <v>Cocoa</v>
      </c>
      <c r="O10" s="397"/>
      <c r="P10" s="397"/>
      <c r="Q10" s="397"/>
      <c r="R10" s="119">
        <v>0.065</v>
      </c>
      <c r="S10" s="104" t="s">
        <v>176</v>
      </c>
      <c r="T10" s="105">
        <f>X2*R10</f>
        <v>6.5</v>
      </c>
      <c r="U10" s="116">
        <f>(X2*R10)/AA10</f>
        <v>6.5</v>
      </c>
      <c r="V10" s="107" t="s">
        <v>176</v>
      </c>
      <c r="W10" s="108">
        <v>4.68</v>
      </c>
      <c r="X10" s="109">
        <f>U10/1</f>
        <v>6.5</v>
      </c>
      <c r="Y10" s="109"/>
      <c r="Z10" s="110">
        <f t="shared" si="2"/>
        <v>30.419999999999998</v>
      </c>
      <c r="AA10" s="117">
        <v>1</v>
      </c>
      <c r="AB10" s="112">
        <f>Z10/X2</f>
        <v>0.30419999999999997</v>
      </c>
      <c r="AC10" s="113">
        <f t="shared" si="1"/>
        <v>30.419999999999998</v>
      </c>
      <c r="AD10" s="114"/>
      <c r="AE10" s="114"/>
      <c r="AF10" s="114"/>
    </row>
    <row r="11" spans="1:32" ht="18.75" customHeight="1">
      <c r="A11" s="351" t="s">
        <v>308</v>
      </c>
      <c r="B11" s="352"/>
      <c r="C11" s="352"/>
      <c r="D11" s="353"/>
      <c r="E11" s="356" t="s">
        <v>353</v>
      </c>
      <c r="F11" s="355"/>
      <c r="G11" s="102">
        <v>4</v>
      </c>
      <c r="H11" s="352" t="s">
        <v>507</v>
      </c>
      <c r="I11" s="473"/>
      <c r="J11" s="473"/>
      <c r="K11" s="473"/>
      <c r="L11" s="473"/>
      <c r="M11" s="474"/>
      <c r="N11" s="393" t="str">
        <f t="shared" si="0"/>
        <v>Milk, Non-fat, Dry</v>
      </c>
      <c r="O11" s="359"/>
      <c r="P11" s="359"/>
      <c r="Q11" s="359"/>
      <c r="R11" s="115">
        <v>0.0175</v>
      </c>
      <c r="S11" s="104" t="s">
        <v>176</v>
      </c>
      <c r="T11" s="105">
        <f>X2*R11</f>
        <v>1.7500000000000002</v>
      </c>
      <c r="U11" s="116">
        <f>(X2*R11)/AA11</f>
        <v>1.7500000000000002</v>
      </c>
      <c r="V11" s="107" t="s">
        <v>176</v>
      </c>
      <c r="W11" s="108">
        <v>1.26</v>
      </c>
      <c r="X11" s="109">
        <f aca="true" t="shared" si="3" ref="X11:X17">U11/1</f>
        <v>1.7500000000000002</v>
      </c>
      <c r="Y11" s="109"/>
      <c r="Z11" s="110">
        <f t="shared" si="2"/>
        <v>2.2050000000000005</v>
      </c>
      <c r="AA11" s="117">
        <v>1</v>
      </c>
      <c r="AB11" s="112">
        <f>Z11/X2</f>
        <v>0.022050000000000004</v>
      </c>
      <c r="AC11" s="113">
        <f t="shared" si="1"/>
        <v>2.2050000000000005</v>
      </c>
      <c r="AD11" s="114"/>
      <c r="AE11" s="114"/>
      <c r="AF11" s="114"/>
    </row>
    <row r="12" spans="1:32" ht="18.75" customHeight="1">
      <c r="A12" s="351" t="s">
        <v>91</v>
      </c>
      <c r="B12" s="352"/>
      <c r="C12" s="352"/>
      <c r="D12" s="353"/>
      <c r="E12" s="356" t="s">
        <v>505</v>
      </c>
      <c r="F12" s="355"/>
      <c r="G12" s="102"/>
      <c r="H12" s="352" t="s">
        <v>508</v>
      </c>
      <c r="I12" s="473"/>
      <c r="J12" s="473"/>
      <c r="K12" s="473"/>
      <c r="L12" s="473"/>
      <c r="M12" s="474"/>
      <c r="N12" s="351" t="str">
        <f>A12</f>
        <v>Shortening</v>
      </c>
      <c r="O12" s="357"/>
      <c r="P12" s="357"/>
      <c r="Q12" s="357"/>
      <c r="R12" s="115">
        <v>0.065</v>
      </c>
      <c r="S12" s="104" t="s">
        <v>176</v>
      </c>
      <c r="T12" s="105">
        <f>X2*R12</f>
        <v>6.5</v>
      </c>
      <c r="U12" s="116">
        <f>(X2*R12)/AA12</f>
        <v>6.5</v>
      </c>
      <c r="V12" s="107" t="s">
        <v>176</v>
      </c>
      <c r="W12" s="108">
        <v>0.44</v>
      </c>
      <c r="X12" s="109">
        <f t="shared" si="3"/>
        <v>6.5</v>
      </c>
      <c r="Y12" s="109"/>
      <c r="Z12" s="110">
        <f t="shared" si="2"/>
        <v>2.86</v>
      </c>
      <c r="AA12" s="117">
        <v>1</v>
      </c>
      <c r="AB12" s="112">
        <f>Z12/X2</f>
        <v>0.0286</v>
      </c>
      <c r="AC12" s="113">
        <f t="shared" si="1"/>
        <v>2.86</v>
      </c>
      <c r="AD12" s="114"/>
      <c r="AE12" s="114"/>
      <c r="AF12" s="114"/>
    </row>
    <row r="13" spans="1:32" ht="18.75" customHeight="1">
      <c r="A13" s="351" t="s">
        <v>268</v>
      </c>
      <c r="B13" s="352"/>
      <c r="C13" s="352"/>
      <c r="D13" s="353"/>
      <c r="E13" s="354" t="s">
        <v>433</v>
      </c>
      <c r="F13" s="355"/>
      <c r="G13" s="102">
        <v>5</v>
      </c>
      <c r="H13" s="352" t="s">
        <v>509</v>
      </c>
      <c r="I13" s="394"/>
      <c r="J13" s="394"/>
      <c r="K13" s="394"/>
      <c r="L13" s="394"/>
      <c r="M13" s="395"/>
      <c r="N13" s="396" t="str">
        <f t="shared" si="0"/>
        <v>Water</v>
      </c>
      <c r="O13" s="397"/>
      <c r="P13" s="397"/>
      <c r="Q13" s="397"/>
      <c r="R13" s="115">
        <v>0.05</v>
      </c>
      <c r="S13" s="104" t="s">
        <v>176</v>
      </c>
      <c r="T13" s="105">
        <f>X2*R13</f>
        <v>5</v>
      </c>
      <c r="U13" s="116">
        <f>(X2*R13)/AA13</f>
        <v>5</v>
      </c>
      <c r="V13" s="107" t="s">
        <v>176</v>
      </c>
      <c r="W13" s="108">
        <v>0</v>
      </c>
      <c r="X13" s="109">
        <f>U13/1</f>
        <v>5</v>
      </c>
      <c r="Y13" s="109"/>
      <c r="Z13" s="110">
        <f t="shared" si="2"/>
        <v>0</v>
      </c>
      <c r="AA13" s="117">
        <v>1</v>
      </c>
      <c r="AB13" s="112">
        <f>Z13/X2</f>
        <v>0</v>
      </c>
      <c r="AC13" s="113">
        <f t="shared" si="1"/>
        <v>0</v>
      </c>
      <c r="AD13" s="114"/>
      <c r="AE13" s="114"/>
      <c r="AF13" s="114"/>
    </row>
    <row r="14" spans="1:32" ht="18.75" customHeight="1">
      <c r="A14" s="351" t="s">
        <v>297</v>
      </c>
      <c r="B14" s="352"/>
      <c r="C14" s="352"/>
      <c r="D14" s="353"/>
      <c r="E14" s="354" t="s">
        <v>510</v>
      </c>
      <c r="F14" s="355"/>
      <c r="G14" s="102">
        <v>6</v>
      </c>
      <c r="H14" s="352" t="s">
        <v>493</v>
      </c>
      <c r="I14" s="394"/>
      <c r="J14" s="394"/>
      <c r="K14" s="394"/>
      <c r="L14" s="394"/>
      <c r="M14" s="395"/>
      <c r="N14" s="396" t="str">
        <f t="shared" si="0"/>
        <v>Eggs, Whole, Frozen</v>
      </c>
      <c r="O14" s="397"/>
      <c r="P14" s="397"/>
      <c r="Q14" s="397"/>
      <c r="R14" s="115">
        <v>0.0463</v>
      </c>
      <c r="S14" s="104" t="s">
        <v>176</v>
      </c>
      <c r="T14" s="105">
        <f>X2*R14</f>
        <v>4.63</v>
      </c>
      <c r="U14" s="116">
        <f>(X2*R14)/AA14</f>
        <v>4.63</v>
      </c>
      <c r="V14" s="107" t="s">
        <v>176</v>
      </c>
      <c r="W14" s="108">
        <v>0.73</v>
      </c>
      <c r="X14" s="109">
        <f>U14/1</f>
        <v>4.63</v>
      </c>
      <c r="Y14" s="109"/>
      <c r="Z14" s="110">
        <f t="shared" si="2"/>
        <v>3.3798999999999997</v>
      </c>
      <c r="AA14" s="117">
        <v>1</v>
      </c>
      <c r="AB14" s="112">
        <f>Z14/X2</f>
        <v>0.033798999999999996</v>
      </c>
      <c r="AC14" s="113">
        <f t="shared" si="1"/>
        <v>3.3798999999999997</v>
      </c>
      <c r="AD14" s="114"/>
      <c r="AE14" s="114"/>
      <c r="AF14" s="114"/>
    </row>
    <row r="15" spans="1:32" ht="18.75" customHeight="1">
      <c r="A15" s="351" t="s">
        <v>268</v>
      </c>
      <c r="B15" s="352"/>
      <c r="C15" s="352"/>
      <c r="D15" s="353"/>
      <c r="E15" s="354" t="s">
        <v>272</v>
      </c>
      <c r="F15" s="355"/>
      <c r="G15" s="102"/>
      <c r="H15" s="352"/>
      <c r="I15" s="394"/>
      <c r="J15" s="394"/>
      <c r="K15" s="394"/>
      <c r="L15" s="394"/>
      <c r="M15" s="395"/>
      <c r="N15" s="396" t="str">
        <f t="shared" si="0"/>
        <v>Water</v>
      </c>
      <c r="O15" s="397"/>
      <c r="P15" s="397"/>
      <c r="Q15" s="397"/>
      <c r="R15" s="115">
        <v>0.025</v>
      </c>
      <c r="S15" s="104" t="s">
        <v>176</v>
      </c>
      <c r="T15" s="105">
        <f>X2*R15</f>
        <v>2.5</v>
      </c>
      <c r="U15" s="116">
        <f>(X2*R15)/AA15</f>
        <v>2.5</v>
      </c>
      <c r="V15" s="107" t="s">
        <v>176</v>
      </c>
      <c r="W15" s="108">
        <v>0</v>
      </c>
      <c r="X15" s="105">
        <f t="shared" si="3"/>
        <v>2.5</v>
      </c>
      <c r="Y15" s="105"/>
      <c r="Z15" s="110">
        <f t="shared" si="2"/>
        <v>0</v>
      </c>
      <c r="AA15" s="117">
        <v>1</v>
      </c>
      <c r="AB15" s="112">
        <f>Z15/X2</f>
        <v>0</v>
      </c>
      <c r="AC15" s="113">
        <f t="shared" si="1"/>
        <v>0</v>
      </c>
      <c r="AD15" s="114"/>
      <c r="AE15" s="114"/>
      <c r="AF15" s="114"/>
    </row>
    <row r="16" spans="1:32" ht="18.75" customHeight="1">
      <c r="A16" s="351" t="s">
        <v>306</v>
      </c>
      <c r="B16" s="352"/>
      <c r="C16" s="352"/>
      <c r="D16" s="353"/>
      <c r="E16" s="354" t="s">
        <v>372</v>
      </c>
      <c r="F16" s="355"/>
      <c r="G16" s="102"/>
      <c r="H16" s="352"/>
      <c r="I16" s="394"/>
      <c r="J16" s="394"/>
      <c r="K16" s="394"/>
      <c r="L16" s="394"/>
      <c r="M16" s="395"/>
      <c r="N16" s="396" t="str">
        <f t="shared" si="0"/>
        <v>Extract, Vanilla</v>
      </c>
      <c r="O16" s="397"/>
      <c r="P16" s="397"/>
      <c r="Q16" s="397"/>
      <c r="R16" s="115">
        <v>0.02</v>
      </c>
      <c r="S16" s="104" t="s">
        <v>65</v>
      </c>
      <c r="T16" s="105">
        <f>X2*R16</f>
        <v>2</v>
      </c>
      <c r="U16" s="116">
        <f>(X2*R16)/AA16</f>
        <v>2</v>
      </c>
      <c r="V16" s="107" t="s">
        <v>65</v>
      </c>
      <c r="W16" s="108">
        <v>0.41</v>
      </c>
      <c r="X16" s="105">
        <f t="shared" si="3"/>
        <v>2</v>
      </c>
      <c r="Y16" s="105"/>
      <c r="Z16" s="110">
        <f t="shared" si="2"/>
        <v>0.82</v>
      </c>
      <c r="AA16" s="117">
        <v>1</v>
      </c>
      <c r="AB16" s="112">
        <f>Z16/X2</f>
        <v>0.008199999999999999</v>
      </c>
      <c r="AC16" s="113">
        <f t="shared" si="1"/>
        <v>0.82</v>
      </c>
      <c r="AD16" s="114"/>
      <c r="AE16" s="114"/>
      <c r="AF16" s="114"/>
    </row>
    <row r="17" spans="1:32" ht="18.75" customHeight="1">
      <c r="A17" s="351" t="s">
        <v>292</v>
      </c>
      <c r="B17" s="352"/>
      <c r="C17" s="352"/>
      <c r="D17" s="353"/>
      <c r="E17" s="354" t="s">
        <v>293</v>
      </c>
      <c r="F17" s="355"/>
      <c r="G17" s="102"/>
      <c r="H17" s="352"/>
      <c r="I17" s="394"/>
      <c r="J17" s="394"/>
      <c r="K17" s="394"/>
      <c r="L17" s="394"/>
      <c r="M17" s="395"/>
      <c r="N17" s="396" t="str">
        <f t="shared" si="0"/>
        <v>Cooking Spray, Non-stick</v>
      </c>
      <c r="O17" s="397"/>
      <c r="P17" s="397"/>
      <c r="Q17" s="397"/>
      <c r="R17" s="115">
        <v>0.0433</v>
      </c>
      <c r="S17" s="104" t="s">
        <v>65</v>
      </c>
      <c r="T17" s="105">
        <f>X2*R17</f>
        <v>4.33</v>
      </c>
      <c r="U17" s="116">
        <f>(X2*R17)/AA17</f>
        <v>4.33</v>
      </c>
      <c r="V17" s="107" t="s">
        <v>65</v>
      </c>
      <c r="W17" s="108">
        <v>0.08</v>
      </c>
      <c r="X17" s="105">
        <f t="shared" si="3"/>
        <v>4.33</v>
      </c>
      <c r="Y17" s="105"/>
      <c r="Z17" s="110">
        <f t="shared" si="2"/>
        <v>0.3464</v>
      </c>
      <c r="AA17" s="117">
        <v>1</v>
      </c>
      <c r="AB17" s="112">
        <f>Z17/X2</f>
        <v>0.003464</v>
      </c>
      <c r="AC17" s="113">
        <f t="shared" si="1"/>
        <v>0.3464</v>
      </c>
      <c r="AD17" s="114"/>
      <c r="AE17" s="114"/>
      <c r="AF17" s="114"/>
    </row>
    <row r="18" spans="1:32" ht="18.75" customHeight="1">
      <c r="A18" s="351"/>
      <c r="B18" s="352"/>
      <c r="C18" s="352"/>
      <c r="D18" s="353"/>
      <c r="E18" s="354"/>
      <c r="F18" s="355"/>
      <c r="G18" s="102"/>
      <c r="H18" s="352"/>
      <c r="I18" s="394"/>
      <c r="J18" s="394"/>
      <c r="K18" s="394"/>
      <c r="L18" s="394"/>
      <c r="M18" s="395"/>
      <c r="N18" s="396">
        <f t="shared" si="0"/>
        <v>0</v>
      </c>
      <c r="O18" s="397"/>
      <c r="P18" s="397"/>
      <c r="Q18" s="397"/>
      <c r="R18" s="115"/>
      <c r="S18" s="104"/>
      <c r="T18" s="105"/>
      <c r="U18" s="116"/>
      <c r="V18" s="107"/>
      <c r="W18" s="108"/>
      <c r="X18" s="105"/>
      <c r="Y18" s="105"/>
      <c r="Z18" s="110"/>
      <c r="AA18" s="117"/>
      <c r="AB18" s="112"/>
      <c r="AC18" s="118"/>
      <c r="AD18" s="114"/>
      <c r="AE18" s="114"/>
      <c r="AF18" s="114"/>
    </row>
    <row r="19" spans="1:32" ht="18.75" customHeight="1">
      <c r="A19" s="351"/>
      <c r="B19" s="352"/>
      <c r="C19" s="352"/>
      <c r="D19" s="353"/>
      <c r="E19" s="354"/>
      <c r="F19" s="355"/>
      <c r="G19" s="102"/>
      <c r="H19" s="352"/>
      <c r="I19" s="394"/>
      <c r="J19" s="394"/>
      <c r="K19" s="394"/>
      <c r="L19" s="394"/>
      <c r="M19" s="395"/>
      <c r="N19" s="396">
        <f t="shared" si="0"/>
        <v>0</v>
      </c>
      <c r="O19" s="397"/>
      <c r="P19" s="397"/>
      <c r="Q19" s="397"/>
      <c r="R19" s="115"/>
      <c r="S19" s="104"/>
      <c r="T19" s="105"/>
      <c r="U19" s="120"/>
      <c r="V19" s="107"/>
      <c r="W19" s="108"/>
      <c r="X19" s="105"/>
      <c r="Y19" s="105"/>
      <c r="Z19" s="110"/>
      <c r="AA19" s="117"/>
      <c r="AB19" s="112"/>
      <c r="AC19" s="118"/>
      <c r="AD19" s="114"/>
      <c r="AE19" s="114"/>
      <c r="AF19" s="114"/>
    </row>
    <row r="20" spans="1:32" ht="18.75" customHeight="1">
      <c r="A20" s="351"/>
      <c r="B20" s="352"/>
      <c r="C20" s="352"/>
      <c r="D20" s="353"/>
      <c r="E20" s="354"/>
      <c r="F20" s="355"/>
      <c r="G20" s="102"/>
      <c r="H20" s="352"/>
      <c r="I20" s="394"/>
      <c r="J20" s="394"/>
      <c r="K20" s="394"/>
      <c r="L20" s="394"/>
      <c r="M20" s="395"/>
      <c r="N20" s="396">
        <f>A20</f>
        <v>0</v>
      </c>
      <c r="O20" s="397"/>
      <c r="P20" s="397"/>
      <c r="Q20" s="397"/>
      <c r="R20" s="115"/>
      <c r="S20" s="104"/>
      <c r="T20" s="105"/>
      <c r="U20" s="116"/>
      <c r="V20" s="107"/>
      <c r="W20" s="108"/>
      <c r="X20" s="105"/>
      <c r="Y20" s="105"/>
      <c r="Z20" s="110"/>
      <c r="AA20" s="117"/>
      <c r="AB20" s="112"/>
      <c r="AC20" s="118"/>
      <c r="AD20" s="114"/>
      <c r="AE20" s="114"/>
      <c r="AF20" s="114"/>
    </row>
    <row r="21" spans="1:32" ht="18.75" customHeight="1" thickBot="1">
      <c r="A21" s="413"/>
      <c r="B21" s="400"/>
      <c r="C21" s="400"/>
      <c r="D21" s="414"/>
      <c r="E21" s="354"/>
      <c r="F21" s="355"/>
      <c r="G21" s="122"/>
      <c r="H21" s="400"/>
      <c r="I21" s="401"/>
      <c r="J21" s="401"/>
      <c r="K21" s="401"/>
      <c r="L21" s="401"/>
      <c r="M21" s="402"/>
      <c r="N21" s="396">
        <f>A21</f>
        <v>0</v>
      </c>
      <c r="O21" s="397"/>
      <c r="P21" s="397"/>
      <c r="Q21" s="397"/>
      <c r="R21" s="115"/>
      <c r="S21" s="104"/>
      <c r="T21" s="105"/>
      <c r="U21" s="120"/>
      <c r="V21" s="107"/>
      <c r="W21" s="108"/>
      <c r="X21" s="105"/>
      <c r="Y21" s="105"/>
      <c r="Z21" s="110"/>
      <c r="AA21" s="117"/>
      <c r="AB21" s="112"/>
      <c r="AC21" s="118"/>
      <c r="AD21" s="114"/>
      <c r="AE21" s="114"/>
      <c r="AF21" s="114"/>
    </row>
    <row r="22" spans="1:32" ht="25.5" customHeight="1" thickBot="1">
      <c r="A22" s="123"/>
      <c r="B22" s="197"/>
      <c r="C22" s="197"/>
      <c r="D22" s="197"/>
      <c r="E22" s="197"/>
      <c r="F22" s="197"/>
      <c r="G22" s="197"/>
      <c r="H22" s="197"/>
      <c r="I22" s="197"/>
      <c r="J22" s="197"/>
      <c r="K22" s="198"/>
      <c r="L22" s="213"/>
      <c r="M22" s="213"/>
      <c r="N22" s="415" t="s">
        <v>47</v>
      </c>
      <c r="O22" s="416"/>
      <c r="P22" s="416"/>
      <c r="Q22" s="417"/>
      <c r="R22" s="418" t="s">
        <v>7</v>
      </c>
      <c r="S22" s="417"/>
      <c r="T22" s="417"/>
      <c r="U22" s="417"/>
      <c r="V22" s="417"/>
      <c r="W22" s="417"/>
      <c r="X22" s="417"/>
      <c r="Y22" s="417"/>
      <c r="Z22" s="417"/>
      <c r="AA22" s="417"/>
      <c r="AB22" s="417"/>
      <c r="AC22" s="124">
        <f>ROUNDUP(SUM(AC6:AC21),5)</f>
        <v>44.7112</v>
      </c>
      <c r="AD22" s="114"/>
      <c r="AE22" s="114"/>
      <c r="AF22" s="114"/>
    </row>
    <row r="23" spans="1:32" ht="20.25" customHeight="1">
      <c r="A23" s="403" t="s">
        <v>45</v>
      </c>
      <c r="B23" s="404"/>
      <c r="C23" s="404"/>
      <c r="D23" s="404"/>
      <c r="E23" s="404"/>
      <c r="F23" s="404"/>
      <c r="G23" s="404"/>
      <c r="H23" s="404"/>
      <c r="I23" s="404"/>
      <c r="J23" s="404"/>
      <c r="K23" s="405"/>
      <c r="L23" s="220"/>
      <c r="M23" s="220"/>
      <c r="N23" s="411"/>
      <c r="O23" s="412"/>
      <c r="P23" s="412"/>
      <c r="Q23" s="412"/>
      <c r="R23" s="125"/>
      <c r="S23" s="125"/>
      <c r="T23" s="125"/>
      <c r="U23" s="125"/>
      <c r="V23" s="125"/>
      <c r="W23" s="95" t="s">
        <v>9</v>
      </c>
      <c r="X23" s="95"/>
      <c r="Y23" s="95"/>
      <c r="Z23" s="95"/>
      <c r="AA23" s="95"/>
      <c r="AB23" s="95"/>
      <c r="AC23" s="126">
        <f>ROUND(AC22*10/100,5)</f>
        <v>4.47112</v>
      </c>
      <c r="AD23" s="114"/>
      <c r="AE23" s="114"/>
      <c r="AF23" s="114"/>
    </row>
    <row r="24" spans="1:32" ht="22.5" customHeight="1" thickBot="1">
      <c r="A24" s="329" t="s">
        <v>42</v>
      </c>
      <c r="B24" s="398"/>
      <c r="C24" s="398"/>
      <c r="D24" s="398"/>
      <c r="E24" s="398"/>
      <c r="F24" s="199"/>
      <c r="G24" s="331" t="s">
        <v>46</v>
      </c>
      <c r="H24" s="331"/>
      <c r="I24" s="331" t="s">
        <v>250</v>
      </c>
      <c r="J24" s="398"/>
      <c r="K24" s="399"/>
      <c r="L24" s="199"/>
      <c r="M24" s="199"/>
      <c r="N24" s="127"/>
      <c r="O24" s="200"/>
      <c r="P24" s="410"/>
      <c r="Q24" s="410"/>
      <c r="R24" s="128"/>
      <c r="S24" s="128"/>
      <c r="T24" s="128"/>
      <c r="U24" s="128"/>
      <c r="V24" s="128"/>
      <c r="W24" s="87" t="s">
        <v>6</v>
      </c>
      <c r="X24" s="87"/>
      <c r="Y24" s="87"/>
      <c r="Z24" s="87"/>
      <c r="AA24" s="87"/>
      <c r="AB24" s="87"/>
      <c r="AC24" s="129">
        <f>AC22+AC23</f>
        <v>49.18232</v>
      </c>
      <c r="AD24" s="114"/>
      <c r="AE24" s="114"/>
      <c r="AF24" s="114"/>
    </row>
    <row r="25" spans="18:32" ht="7.5" customHeight="1" thickBot="1">
      <c r="R25" s="319"/>
      <c r="S25" s="319"/>
      <c r="T25" s="205"/>
      <c r="U25" s="205"/>
      <c r="V25" s="205"/>
      <c r="W25" s="205"/>
      <c r="X25" s="205"/>
      <c r="Y25" s="205"/>
      <c r="Z25" s="205"/>
      <c r="AA25" s="212"/>
      <c r="AB25" s="212"/>
      <c r="AC25" s="212"/>
      <c r="AD25" s="81"/>
      <c r="AE25" s="81"/>
      <c r="AF25" s="81"/>
    </row>
    <row r="26" spans="1:32" ht="20.25" customHeight="1">
      <c r="A26" s="196" t="s">
        <v>35</v>
      </c>
      <c r="B26" s="313" t="s">
        <v>36</v>
      </c>
      <c r="C26" s="313"/>
      <c r="D26" s="65" t="s">
        <v>37</v>
      </c>
      <c r="E26" s="65" t="s">
        <v>38</v>
      </c>
      <c r="F26" s="65" t="s">
        <v>39</v>
      </c>
      <c r="G26" s="313" t="s">
        <v>40</v>
      </c>
      <c r="H26" s="313"/>
      <c r="I26" s="313" t="s">
        <v>41</v>
      </c>
      <c r="J26" s="313"/>
      <c r="K26" s="313" t="s">
        <v>52</v>
      </c>
      <c r="L26" s="313"/>
      <c r="M26" s="196" t="s">
        <v>209</v>
      </c>
      <c r="N26" s="462" t="s">
        <v>5</v>
      </c>
      <c r="O26" s="322"/>
      <c r="P26" s="322"/>
      <c r="Q26" s="213"/>
      <c r="R26" s="322"/>
      <c r="S26" s="323"/>
      <c r="T26" s="206"/>
      <c r="U26" s="206"/>
      <c r="V26" s="206"/>
      <c r="W26" s="466" t="s">
        <v>204</v>
      </c>
      <c r="X26" s="467"/>
      <c r="Y26" s="467"/>
      <c r="Z26" s="467"/>
      <c r="AA26" s="207"/>
      <c r="AB26" s="207"/>
      <c r="AC26" s="233">
        <f>AC24/X2</f>
        <v>0.49182319999999996</v>
      </c>
      <c r="AD26" s="130"/>
      <c r="AE26" s="130"/>
      <c r="AF26" s="130"/>
    </row>
    <row r="27" spans="1:32" ht="37.5" customHeight="1">
      <c r="A27" s="196" t="s">
        <v>511</v>
      </c>
      <c r="B27" s="313" t="s">
        <v>512</v>
      </c>
      <c r="C27" s="313"/>
      <c r="D27" s="65" t="s">
        <v>253</v>
      </c>
      <c r="E27" s="65" t="s">
        <v>513</v>
      </c>
      <c r="F27" s="65" t="s">
        <v>514</v>
      </c>
      <c r="G27" s="313" t="s">
        <v>515</v>
      </c>
      <c r="H27" s="313"/>
      <c r="I27" s="313" t="s">
        <v>516</v>
      </c>
      <c r="J27" s="313"/>
      <c r="K27" s="313" t="s">
        <v>59</v>
      </c>
      <c r="L27" s="313"/>
      <c r="M27" s="183">
        <f ca="1">NOW()</f>
        <v>41122.35318252315</v>
      </c>
      <c r="N27" s="238" t="s">
        <v>19</v>
      </c>
      <c r="O27" s="202" t="s">
        <v>20</v>
      </c>
      <c r="P27" s="202" t="s">
        <v>21</v>
      </c>
      <c r="Q27" s="202" t="s">
        <v>22</v>
      </c>
      <c r="R27" s="482" t="s">
        <v>8</v>
      </c>
      <c r="S27" s="483"/>
      <c r="T27" s="239"/>
      <c r="U27" s="239"/>
      <c r="V27" s="239"/>
      <c r="W27" s="240"/>
      <c r="X27" s="241" t="s">
        <v>205</v>
      </c>
      <c r="Y27" s="241"/>
      <c r="Z27" s="241"/>
      <c r="AA27" s="241" t="s">
        <v>23</v>
      </c>
      <c r="AB27" s="480" t="s">
        <v>24</v>
      </c>
      <c r="AC27" s="481"/>
      <c r="AD27" s="130"/>
      <c r="AE27" s="130"/>
      <c r="AF27" s="130"/>
    </row>
    <row r="28" spans="14:29" ht="19.5" customHeight="1" thickBot="1">
      <c r="N28" s="136">
        <f>X2</f>
        <v>100</v>
      </c>
      <c r="O28" s="137"/>
      <c r="P28" s="138">
        <f>AC24</f>
        <v>49.18232</v>
      </c>
      <c r="Q28" s="139">
        <v>0</v>
      </c>
      <c r="R28" s="307">
        <f>P28+Q28</f>
        <v>49.18232</v>
      </c>
      <c r="S28" s="308"/>
      <c r="T28" s="140"/>
      <c r="U28" s="141"/>
      <c r="V28" s="141"/>
      <c r="W28" s="127"/>
      <c r="X28" s="142">
        <f>AC26/AA28</f>
        <v>1.6394106666666666</v>
      </c>
      <c r="Y28" s="142"/>
      <c r="Z28" s="142"/>
      <c r="AA28" s="143">
        <v>0.3</v>
      </c>
      <c r="AB28" s="309">
        <f ca="1">NOW()</f>
        <v>41122.35318252315</v>
      </c>
      <c r="AC28" s="310"/>
    </row>
  </sheetData>
  <sheetProtection/>
  <mergeCells count="101">
    <mergeCell ref="B3:G4"/>
    <mergeCell ref="P3:V4"/>
    <mergeCell ref="A5:D5"/>
    <mergeCell ref="E5:F5"/>
    <mergeCell ref="G5:M5"/>
    <mergeCell ref="N5:Q5"/>
    <mergeCell ref="A1:K1"/>
    <mergeCell ref="N1:AC1"/>
    <mergeCell ref="A2:B2"/>
    <mergeCell ref="C2:G2"/>
    <mergeCell ref="N2:O2"/>
    <mergeCell ref="P2:T2"/>
    <mergeCell ref="X5:Y5"/>
    <mergeCell ref="A6:D6"/>
    <mergeCell ref="E6:F6"/>
    <mergeCell ref="H6:M6"/>
    <mergeCell ref="N6:Q6"/>
    <mergeCell ref="A7:D7"/>
    <mergeCell ref="E7:F7"/>
    <mergeCell ref="H7:M7"/>
    <mergeCell ref="N7:Q7"/>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8:D18"/>
    <mergeCell ref="E18:F18"/>
    <mergeCell ref="H18:M18"/>
    <mergeCell ref="N18:Q18"/>
    <mergeCell ref="A16:D16"/>
    <mergeCell ref="E16:F16"/>
    <mergeCell ref="H16:M16"/>
    <mergeCell ref="N16:Q16"/>
    <mergeCell ref="A17:D17"/>
    <mergeCell ref="E17:F17"/>
    <mergeCell ref="H17:M17"/>
    <mergeCell ref="N17:Q17"/>
    <mergeCell ref="A20:D20"/>
    <mergeCell ref="E20:F20"/>
    <mergeCell ref="H20:M20"/>
    <mergeCell ref="N20:Q20"/>
    <mergeCell ref="A21:D21"/>
    <mergeCell ref="E21:F21"/>
    <mergeCell ref="H21:M21"/>
    <mergeCell ref="N21:Q21"/>
    <mergeCell ref="A19:D19"/>
    <mergeCell ref="E19:F19"/>
    <mergeCell ref="H19:M19"/>
    <mergeCell ref="N19:Q19"/>
    <mergeCell ref="R25:S25"/>
    <mergeCell ref="B26:C26"/>
    <mergeCell ref="G26:H26"/>
    <mergeCell ref="I26:J26"/>
    <mergeCell ref="K26:L26"/>
    <mergeCell ref="N26:P26"/>
    <mergeCell ref="R26:S26"/>
    <mergeCell ref="N22:Q22"/>
    <mergeCell ref="R22:AB22"/>
    <mergeCell ref="A23:K23"/>
    <mergeCell ref="N23:Q23"/>
    <mergeCell ref="A24:E24"/>
    <mergeCell ref="G24:H24"/>
    <mergeCell ref="I24:K24"/>
    <mergeCell ref="P24:Q24"/>
    <mergeCell ref="AB27:AC27"/>
    <mergeCell ref="R28:S28"/>
    <mergeCell ref="AB28:AC28"/>
    <mergeCell ref="W26:Z26"/>
    <mergeCell ref="B27:C27"/>
    <mergeCell ref="G27:H27"/>
    <mergeCell ref="I27:J27"/>
    <mergeCell ref="K27:L27"/>
    <mergeCell ref="R27:S27"/>
  </mergeCells>
  <hyperlinks>
    <hyperlink ref="M1" location="LIST!A1" display="BACK TO MENU LIST"/>
  </hyperlinks>
  <printOptions/>
  <pageMargins left="0.7" right="0.45" top="0.75" bottom="0.5" header="0.3" footer="0.3"/>
  <pageSetup horizontalDpi="600" verticalDpi="600" orientation="landscape" scale="84" r:id="rId1"/>
  <colBreaks count="1" manualBreakCount="1">
    <brk id="13" max="65535" man="1"/>
  </colBreaks>
</worksheet>
</file>

<file path=xl/worksheets/sheet23.xml><?xml version="1.0" encoding="utf-8"?>
<worksheet xmlns="http://schemas.openxmlformats.org/spreadsheetml/2006/main" xmlns:r="http://schemas.openxmlformats.org/officeDocument/2006/relationships">
  <dimension ref="A1:AH30"/>
  <sheetViews>
    <sheetView zoomScalePageLayoutView="0" workbookViewId="0" topLeftCell="A1">
      <selection activeCell="M1" sqref="M1"/>
    </sheetView>
  </sheetViews>
  <sheetFormatPr defaultColWidth="9.140625" defaultRowHeight="12.75"/>
  <cols>
    <col min="1" max="1" width="9.8515625" style="194" customWidth="1"/>
    <col min="2" max="3" width="9.140625" style="194" customWidth="1"/>
    <col min="4" max="4" width="9.8515625" style="194" customWidth="1"/>
    <col min="5" max="5" width="9.140625" style="194" customWidth="1"/>
    <col min="6" max="6" width="14.421875" style="194" customWidth="1"/>
    <col min="7" max="7" width="4.8515625" style="194" customWidth="1"/>
    <col min="8" max="8" width="8.57421875" style="194" customWidth="1"/>
    <col min="9" max="9" width="9.8515625" style="194" customWidth="1"/>
    <col min="10" max="10" width="8.57421875" style="194" customWidth="1"/>
    <col min="11" max="12" width="13.7109375" style="194" customWidth="1"/>
    <col min="13" max="13" width="38.8515625" style="194" customWidth="1"/>
    <col min="14" max="16" width="9.140625" style="194" customWidth="1"/>
    <col min="17" max="17" width="6.140625" style="194" customWidth="1"/>
    <col min="18" max="18" width="8.57421875" style="194" customWidth="1"/>
    <col min="19" max="19" width="7.7109375" style="194" customWidth="1"/>
    <col min="20" max="20" width="10.421875" style="194" customWidth="1"/>
    <col min="21" max="22" width="8.8515625" style="194" customWidth="1"/>
    <col min="23" max="23" width="9.8515625" style="194" customWidth="1"/>
    <col min="24" max="24" width="12.28125" style="194" customWidth="1"/>
    <col min="25" max="25" width="4.28125" style="194" customWidth="1"/>
    <col min="26" max="26" width="10.28125" style="194" customWidth="1"/>
    <col min="27" max="27" width="8.140625" style="194" customWidth="1"/>
    <col min="28" max="28" width="8.57421875" style="194" customWidth="1"/>
    <col min="29" max="29" width="11.57421875" style="194" customWidth="1"/>
    <col min="30" max="32" width="9.00390625" style="194" customWidth="1"/>
    <col min="33" max="16384" width="9.140625" style="194" customWidth="1"/>
  </cols>
  <sheetData>
    <row r="1" spans="1:34" ht="21">
      <c r="A1" s="425" t="s">
        <v>43</v>
      </c>
      <c r="B1" s="425"/>
      <c r="C1" s="425"/>
      <c r="D1" s="425"/>
      <c r="E1" s="425"/>
      <c r="F1" s="425"/>
      <c r="G1" s="425"/>
      <c r="H1" s="425"/>
      <c r="I1" s="425"/>
      <c r="J1" s="425"/>
      <c r="K1" s="425"/>
      <c r="L1" s="78"/>
      <c r="M1" s="243" t="s">
        <v>584</v>
      </c>
      <c r="N1" s="319" t="s">
        <v>56</v>
      </c>
      <c r="O1" s="426"/>
      <c r="P1" s="426"/>
      <c r="Q1" s="426"/>
      <c r="R1" s="426"/>
      <c r="S1" s="426"/>
      <c r="T1" s="426"/>
      <c r="U1" s="426"/>
      <c r="V1" s="426"/>
      <c r="W1" s="426"/>
      <c r="X1" s="426"/>
      <c r="Y1" s="426"/>
      <c r="Z1" s="426"/>
      <c r="AA1" s="426"/>
      <c r="AB1" s="426"/>
      <c r="AC1" s="426"/>
      <c r="AD1" s="205"/>
      <c r="AE1" s="205"/>
      <c r="AF1" s="205"/>
      <c r="AG1" s="81"/>
      <c r="AH1" s="81"/>
    </row>
    <row r="2" spans="1:34" ht="47.25" customHeight="1" thickBot="1">
      <c r="A2" s="369" t="s">
        <v>44</v>
      </c>
      <c r="B2" s="369"/>
      <c r="C2" s="388" t="s">
        <v>517</v>
      </c>
      <c r="D2" s="388"/>
      <c r="E2" s="388"/>
      <c r="F2" s="388"/>
      <c r="G2" s="388"/>
      <c r="H2" s="212" t="s">
        <v>55</v>
      </c>
      <c r="I2" s="82">
        <v>100</v>
      </c>
      <c r="J2" s="212" t="s">
        <v>48</v>
      </c>
      <c r="K2" s="83">
        <v>1</v>
      </c>
      <c r="L2" s="84" t="s">
        <v>67</v>
      </c>
      <c r="M2" s="85"/>
      <c r="N2" s="427" t="s">
        <v>17</v>
      </c>
      <c r="O2" s="427"/>
      <c r="P2" s="433" t="str">
        <f>C2</f>
        <v>Peach  Pie (Prepared Filling)</v>
      </c>
      <c r="Q2" s="433"/>
      <c r="R2" s="433"/>
      <c r="S2" s="433"/>
      <c r="T2" s="419"/>
      <c r="U2" s="86"/>
      <c r="V2" s="86"/>
      <c r="W2" s="212" t="s">
        <v>55</v>
      </c>
      <c r="X2" s="87">
        <f>I2</f>
        <v>100</v>
      </c>
      <c r="Y2" s="95"/>
      <c r="Z2" s="88" t="s">
        <v>53</v>
      </c>
      <c r="AA2" s="89">
        <f>K2</f>
        <v>1</v>
      </c>
      <c r="AB2" s="90" t="s">
        <v>67</v>
      </c>
      <c r="AC2" s="91"/>
      <c r="AD2" s="92"/>
      <c r="AE2" s="92"/>
      <c r="AF2" s="92"/>
      <c r="AG2" s="91"/>
      <c r="AH2" s="91"/>
    </row>
    <row r="3" spans="1:34" ht="19.5" customHeight="1">
      <c r="A3" s="209"/>
      <c r="B3" s="369"/>
      <c r="C3" s="419"/>
      <c r="D3" s="419"/>
      <c r="E3" s="419"/>
      <c r="F3" s="419"/>
      <c r="G3" s="419"/>
      <c r="H3" s="211"/>
      <c r="I3" s="205"/>
      <c r="J3" s="212"/>
      <c r="K3" s="89"/>
      <c r="L3" s="93"/>
      <c r="M3" s="94"/>
      <c r="N3" s="212"/>
      <c r="O3" s="212"/>
      <c r="P3" s="430">
        <f>C3</f>
        <v>0</v>
      </c>
      <c r="Q3" s="419"/>
      <c r="R3" s="419"/>
      <c r="S3" s="419"/>
      <c r="T3" s="419"/>
      <c r="U3" s="419"/>
      <c r="V3" s="419"/>
      <c r="W3" s="212"/>
      <c r="X3" s="95">
        <f>I3</f>
        <v>0</v>
      </c>
      <c r="Y3" s="95"/>
      <c r="Z3" s="88"/>
      <c r="AA3" s="89"/>
      <c r="AB3" s="90"/>
      <c r="AC3" s="91"/>
      <c r="AD3" s="92"/>
      <c r="AE3" s="92"/>
      <c r="AF3" s="92"/>
      <c r="AG3" s="91"/>
      <c r="AH3" s="91"/>
    </row>
    <row r="4" spans="2:34" ht="15" customHeight="1" thickBot="1">
      <c r="B4" s="410"/>
      <c r="C4" s="410"/>
      <c r="D4" s="410"/>
      <c r="E4" s="410"/>
      <c r="F4" s="410"/>
      <c r="G4" s="410"/>
      <c r="H4" s="96"/>
      <c r="I4" s="96"/>
      <c r="N4" s="97"/>
      <c r="O4" s="97"/>
      <c r="P4" s="410"/>
      <c r="Q4" s="410"/>
      <c r="R4" s="410"/>
      <c r="S4" s="410"/>
      <c r="T4" s="410"/>
      <c r="U4" s="410"/>
      <c r="V4" s="410"/>
      <c r="W4" s="205"/>
      <c r="X4" s="91"/>
      <c r="Y4" s="91"/>
      <c r="Z4" s="91"/>
      <c r="AA4" s="91"/>
      <c r="AB4" s="91"/>
      <c r="AC4" s="91"/>
      <c r="AD4" s="98"/>
      <c r="AE4" s="98"/>
      <c r="AF4" s="98"/>
      <c r="AG4" s="91"/>
      <c r="AH4" s="91"/>
    </row>
    <row r="5" spans="1:32" ht="45.75" customHeight="1" thickBot="1">
      <c r="A5" s="380" t="s">
        <v>1</v>
      </c>
      <c r="B5" s="431"/>
      <c r="C5" s="431"/>
      <c r="D5" s="432"/>
      <c r="E5" s="422" t="s">
        <v>54</v>
      </c>
      <c r="F5" s="424"/>
      <c r="G5" s="422" t="s">
        <v>32</v>
      </c>
      <c r="H5" s="423"/>
      <c r="I5" s="423"/>
      <c r="J5" s="423"/>
      <c r="K5" s="423"/>
      <c r="L5" s="423"/>
      <c r="M5" s="424"/>
      <c r="N5" s="420" t="s">
        <v>1</v>
      </c>
      <c r="O5" s="421"/>
      <c r="P5" s="421"/>
      <c r="Q5" s="421"/>
      <c r="R5" s="99" t="s">
        <v>31</v>
      </c>
      <c r="S5" s="210" t="s">
        <v>2</v>
      </c>
      <c r="T5" s="100" t="s">
        <v>51</v>
      </c>
      <c r="U5" s="99" t="s">
        <v>30</v>
      </c>
      <c r="V5" s="99" t="s">
        <v>49</v>
      </c>
      <c r="W5" s="99" t="s">
        <v>58</v>
      </c>
      <c r="X5" s="99" t="s">
        <v>34</v>
      </c>
      <c r="Y5" s="99"/>
      <c r="Z5" s="99" t="s">
        <v>50</v>
      </c>
      <c r="AA5" s="100" t="s">
        <v>13</v>
      </c>
      <c r="AB5" s="100" t="s">
        <v>207</v>
      </c>
      <c r="AC5" s="101" t="s">
        <v>208</v>
      </c>
      <c r="AD5" s="205"/>
      <c r="AE5" s="205"/>
      <c r="AF5" s="205"/>
    </row>
    <row r="6" spans="1:32" ht="18.75" customHeight="1">
      <c r="A6" s="434" t="s">
        <v>213</v>
      </c>
      <c r="B6" s="435"/>
      <c r="C6" s="435"/>
      <c r="D6" s="436"/>
      <c r="E6" s="365" t="s">
        <v>71</v>
      </c>
      <c r="F6" s="366"/>
      <c r="G6" s="102">
        <v>1</v>
      </c>
      <c r="H6" s="363" t="s">
        <v>136</v>
      </c>
      <c r="I6" s="428"/>
      <c r="J6" s="428"/>
      <c r="K6" s="428"/>
      <c r="L6" s="428"/>
      <c r="M6" s="429"/>
      <c r="N6" s="396" t="str">
        <f aca="true" t="shared" si="0" ref="N6:N21">A6</f>
        <v>Pie Crust -- SEE RECIPE</v>
      </c>
      <c r="O6" s="397"/>
      <c r="P6" s="397"/>
      <c r="Q6" s="397"/>
      <c r="R6" s="103">
        <v>0.26</v>
      </c>
      <c r="S6" s="104" t="s">
        <v>57</v>
      </c>
      <c r="T6" s="105">
        <f>R6*X2</f>
        <v>26</v>
      </c>
      <c r="U6" s="106">
        <f>(X2*R6)/AA6</f>
        <v>26</v>
      </c>
      <c r="V6" s="107" t="s">
        <v>57</v>
      </c>
      <c r="W6" s="108">
        <v>0.37</v>
      </c>
      <c r="X6" s="109">
        <f>U6/1</f>
        <v>26</v>
      </c>
      <c r="Y6" s="109"/>
      <c r="Z6" s="110">
        <f>W6*X6</f>
        <v>9.62</v>
      </c>
      <c r="AA6" s="111">
        <v>1</v>
      </c>
      <c r="AB6" s="112">
        <f>Z6/X2</f>
        <v>0.0962</v>
      </c>
      <c r="AC6" s="113">
        <f>Z6</f>
        <v>9.62</v>
      </c>
      <c r="AD6" s="114"/>
      <c r="AE6" s="114"/>
      <c r="AF6" s="114"/>
    </row>
    <row r="7" spans="1:32" ht="18.75" customHeight="1">
      <c r="A7" s="351" t="s">
        <v>518</v>
      </c>
      <c r="B7" s="352"/>
      <c r="C7" s="352"/>
      <c r="D7" s="353"/>
      <c r="E7" s="356" t="s">
        <v>386</v>
      </c>
      <c r="F7" s="355"/>
      <c r="G7" s="102"/>
      <c r="H7" s="352" t="s">
        <v>137</v>
      </c>
      <c r="I7" s="394"/>
      <c r="J7" s="394"/>
      <c r="K7" s="394"/>
      <c r="L7" s="394"/>
      <c r="M7" s="395"/>
      <c r="N7" s="396" t="str">
        <f t="shared" si="0"/>
        <v>Pie Filling, Peach, Prepared</v>
      </c>
      <c r="O7" s="397"/>
      <c r="P7" s="397"/>
      <c r="Q7" s="397"/>
      <c r="R7" s="115">
        <v>0.1138</v>
      </c>
      <c r="S7" s="104" t="s">
        <v>88</v>
      </c>
      <c r="T7" s="109">
        <f>X2*R7</f>
        <v>11.379999999999999</v>
      </c>
      <c r="U7" s="116">
        <f>(X2*R7)/AA7</f>
        <v>11.379999999999999</v>
      </c>
      <c r="V7" s="107" t="s">
        <v>88</v>
      </c>
      <c r="W7" s="108">
        <v>2.81</v>
      </c>
      <c r="X7" s="109">
        <f>U7/1</f>
        <v>11.379999999999999</v>
      </c>
      <c r="Y7" s="109"/>
      <c r="Z7" s="110">
        <f>W7*X7</f>
        <v>31.9778</v>
      </c>
      <c r="AA7" s="117">
        <v>1</v>
      </c>
      <c r="AB7" s="112">
        <f>Z7/X2</f>
        <v>0.319778</v>
      </c>
      <c r="AC7" s="113">
        <f>Z7</f>
        <v>31.9778</v>
      </c>
      <c r="AD7" s="114"/>
      <c r="AE7" s="114"/>
      <c r="AF7" s="114"/>
    </row>
    <row r="8" spans="1:32" ht="18.75" customHeight="1">
      <c r="A8" s="351"/>
      <c r="B8" s="352"/>
      <c r="C8" s="352"/>
      <c r="D8" s="353"/>
      <c r="E8" s="354"/>
      <c r="F8" s="355"/>
      <c r="G8" s="102"/>
      <c r="H8" s="352" t="s">
        <v>73</v>
      </c>
      <c r="I8" s="394"/>
      <c r="J8" s="394"/>
      <c r="K8" s="394"/>
      <c r="L8" s="394"/>
      <c r="M8" s="395"/>
      <c r="N8" s="396">
        <f>A8</f>
        <v>0</v>
      </c>
      <c r="O8" s="397"/>
      <c r="P8" s="397"/>
      <c r="Q8" s="397"/>
      <c r="R8" s="115"/>
      <c r="S8" s="104"/>
      <c r="T8" s="105"/>
      <c r="U8" s="116"/>
      <c r="V8" s="107"/>
      <c r="W8" s="108"/>
      <c r="X8" s="109"/>
      <c r="Y8" s="109"/>
      <c r="Z8" s="110"/>
      <c r="AA8" s="117"/>
      <c r="AB8" s="112"/>
      <c r="AC8" s="118"/>
      <c r="AD8" s="114"/>
      <c r="AE8" s="114"/>
      <c r="AF8" s="114"/>
    </row>
    <row r="9" spans="1:32" ht="18.75" customHeight="1">
      <c r="A9" s="351"/>
      <c r="B9" s="352"/>
      <c r="C9" s="352"/>
      <c r="D9" s="353"/>
      <c r="E9" s="356"/>
      <c r="F9" s="355"/>
      <c r="G9" s="102"/>
      <c r="H9" s="352" t="s">
        <v>134</v>
      </c>
      <c r="I9" s="394"/>
      <c r="J9" s="394"/>
      <c r="K9" s="394"/>
      <c r="L9" s="394"/>
      <c r="M9" s="395"/>
      <c r="N9" s="396">
        <f t="shared" si="0"/>
        <v>0</v>
      </c>
      <c r="O9" s="397"/>
      <c r="P9" s="397"/>
      <c r="Q9" s="397"/>
      <c r="R9" s="115"/>
      <c r="S9" s="104"/>
      <c r="T9" s="105"/>
      <c r="U9" s="116"/>
      <c r="V9" s="107"/>
      <c r="W9" s="108"/>
      <c r="X9" s="109"/>
      <c r="Y9" s="109"/>
      <c r="Z9" s="110"/>
      <c r="AA9" s="117"/>
      <c r="AB9" s="112"/>
      <c r="AC9" s="118"/>
      <c r="AD9" s="114"/>
      <c r="AE9" s="114"/>
      <c r="AF9" s="114"/>
    </row>
    <row r="10" spans="1:32" ht="18.75" customHeight="1">
      <c r="A10" s="351"/>
      <c r="B10" s="352"/>
      <c r="C10" s="352"/>
      <c r="D10" s="353"/>
      <c r="E10" s="356"/>
      <c r="F10" s="355"/>
      <c r="G10" s="102"/>
      <c r="H10" s="352" t="s">
        <v>138</v>
      </c>
      <c r="I10" s="394"/>
      <c r="J10" s="394"/>
      <c r="K10" s="394"/>
      <c r="L10" s="394"/>
      <c r="M10" s="395"/>
      <c r="N10" s="396">
        <f t="shared" si="0"/>
        <v>0</v>
      </c>
      <c r="O10" s="397"/>
      <c r="P10" s="397"/>
      <c r="Q10" s="397"/>
      <c r="R10" s="119"/>
      <c r="S10" s="104"/>
      <c r="T10" s="105"/>
      <c r="U10" s="116"/>
      <c r="V10" s="107"/>
      <c r="W10" s="108"/>
      <c r="X10" s="109"/>
      <c r="Y10" s="109"/>
      <c r="Z10" s="110"/>
      <c r="AA10" s="117"/>
      <c r="AB10" s="112"/>
      <c r="AC10" s="118"/>
      <c r="AD10" s="114"/>
      <c r="AE10" s="114"/>
      <c r="AF10" s="114"/>
    </row>
    <row r="11" spans="1:32" ht="18.75" customHeight="1">
      <c r="A11" s="351"/>
      <c r="B11" s="352"/>
      <c r="C11" s="352"/>
      <c r="D11" s="353"/>
      <c r="E11" s="356"/>
      <c r="F11" s="355"/>
      <c r="G11" s="102"/>
      <c r="H11" s="352" t="s">
        <v>74</v>
      </c>
      <c r="I11" s="394"/>
      <c r="J11" s="394"/>
      <c r="K11" s="394"/>
      <c r="L11" s="394"/>
      <c r="M11" s="395"/>
      <c r="N11" s="393">
        <f t="shared" si="0"/>
        <v>0</v>
      </c>
      <c r="O11" s="359"/>
      <c r="P11" s="359"/>
      <c r="Q11" s="359"/>
      <c r="R11" s="115"/>
      <c r="S11" s="104"/>
      <c r="T11" s="105"/>
      <c r="U11" s="116"/>
      <c r="V11" s="107"/>
      <c r="W11" s="108"/>
      <c r="X11" s="109"/>
      <c r="Y11" s="109"/>
      <c r="Z11" s="110"/>
      <c r="AA11" s="117"/>
      <c r="AB11" s="112"/>
      <c r="AC11" s="113"/>
      <c r="AD11" s="114"/>
      <c r="AE11" s="114"/>
      <c r="AF11" s="114"/>
    </row>
    <row r="12" spans="1:32" ht="18.75" customHeight="1">
      <c r="A12" s="351"/>
      <c r="B12" s="352"/>
      <c r="C12" s="352"/>
      <c r="D12" s="353"/>
      <c r="E12" s="356"/>
      <c r="F12" s="355"/>
      <c r="G12" s="102"/>
      <c r="H12" s="352" t="s">
        <v>139</v>
      </c>
      <c r="I12" s="394"/>
      <c r="J12" s="394"/>
      <c r="K12" s="394"/>
      <c r="L12" s="394"/>
      <c r="M12" s="395"/>
      <c r="N12" s="351">
        <f>A12</f>
        <v>0</v>
      </c>
      <c r="O12" s="357"/>
      <c r="P12" s="357"/>
      <c r="Q12" s="357"/>
      <c r="R12" s="115"/>
      <c r="S12" s="104"/>
      <c r="T12" s="105"/>
      <c r="U12" s="116"/>
      <c r="V12" s="107"/>
      <c r="W12" s="108"/>
      <c r="X12" s="109"/>
      <c r="Y12" s="109"/>
      <c r="Z12" s="110"/>
      <c r="AA12" s="117"/>
      <c r="AB12" s="112"/>
      <c r="AC12" s="118"/>
      <c r="AD12" s="114"/>
      <c r="AE12" s="114"/>
      <c r="AF12" s="114"/>
    </row>
    <row r="13" spans="1:32" ht="18.75" customHeight="1">
      <c r="A13" s="351"/>
      <c r="B13" s="352"/>
      <c r="C13" s="352"/>
      <c r="D13" s="353"/>
      <c r="E13" s="354"/>
      <c r="F13" s="355"/>
      <c r="G13" s="102"/>
      <c r="H13" s="352" t="s">
        <v>140</v>
      </c>
      <c r="I13" s="394"/>
      <c r="J13" s="394"/>
      <c r="K13" s="394"/>
      <c r="L13" s="394"/>
      <c r="M13" s="395"/>
      <c r="N13" s="396">
        <f t="shared" si="0"/>
        <v>0</v>
      </c>
      <c r="O13" s="397"/>
      <c r="P13" s="397"/>
      <c r="Q13" s="397"/>
      <c r="R13" s="115"/>
      <c r="S13" s="104"/>
      <c r="T13" s="105"/>
      <c r="U13" s="116"/>
      <c r="V13" s="107"/>
      <c r="W13" s="108"/>
      <c r="X13" s="109"/>
      <c r="Y13" s="109"/>
      <c r="Z13" s="110"/>
      <c r="AA13" s="117"/>
      <c r="AB13" s="112"/>
      <c r="AC13" s="118"/>
      <c r="AD13" s="114"/>
      <c r="AE13" s="114"/>
      <c r="AF13" s="114"/>
    </row>
    <row r="14" spans="1:32" ht="18.75" customHeight="1">
      <c r="A14" s="351"/>
      <c r="B14" s="352"/>
      <c r="C14" s="352"/>
      <c r="D14" s="353"/>
      <c r="E14" s="354"/>
      <c r="F14" s="355"/>
      <c r="G14" s="102"/>
      <c r="H14" s="352" t="s">
        <v>75</v>
      </c>
      <c r="I14" s="394"/>
      <c r="J14" s="394"/>
      <c r="K14" s="394"/>
      <c r="L14" s="394"/>
      <c r="M14" s="395"/>
      <c r="N14" s="396">
        <f t="shared" si="0"/>
        <v>0</v>
      </c>
      <c r="O14" s="397"/>
      <c r="P14" s="397"/>
      <c r="Q14" s="397"/>
      <c r="R14" s="115"/>
      <c r="S14" s="104"/>
      <c r="T14" s="105"/>
      <c r="U14" s="116"/>
      <c r="V14" s="107"/>
      <c r="W14" s="108"/>
      <c r="X14" s="109"/>
      <c r="Y14" s="109"/>
      <c r="Z14" s="110"/>
      <c r="AA14" s="117"/>
      <c r="AB14" s="112"/>
      <c r="AC14" s="118"/>
      <c r="AD14" s="114"/>
      <c r="AE14" s="114"/>
      <c r="AF14" s="114"/>
    </row>
    <row r="15" spans="1:32" ht="18.75" customHeight="1">
      <c r="A15" s="351"/>
      <c r="B15" s="352"/>
      <c r="C15" s="352"/>
      <c r="D15" s="353"/>
      <c r="E15" s="354"/>
      <c r="F15" s="355"/>
      <c r="G15" s="102"/>
      <c r="H15" s="352" t="s">
        <v>76</v>
      </c>
      <c r="I15" s="394"/>
      <c r="J15" s="394"/>
      <c r="K15" s="394"/>
      <c r="L15" s="394"/>
      <c r="M15" s="395"/>
      <c r="N15" s="396">
        <f t="shared" si="0"/>
        <v>0</v>
      </c>
      <c r="O15" s="397"/>
      <c r="P15" s="397"/>
      <c r="Q15" s="397"/>
      <c r="R15" s="115"/>
      <c r="S15" s="104"/>
      <c r="T15" s="105"/>
      <c r="U15" s="120"/>
      <c r="V15" s="107"/>
      <c r="W15" s="108"/>
      <c r="X15" s="105"/>
      <c r="Y15" s="105"/>
      <c r="Z15" s="110"/>
      <c r="AA15" s="117"/>
      <c r="AB15" s="112"/>
      <c r="AC15" s="118"/>
      <c r="AD15" s="114"/>
      <c r="AE15" s="114"/>
      <c r="AF15" s="114"/>
    </row>
    <row r="16" spans="1:32" ht="18.75" customHeight="1">
      <c r="A16" s="351"/>
      <c r="B16" s="352"/>
      <c r="C16" s="352"/>
      <c r="D16" s="353"/>
      <c r="E16" s="354"/>
      <c r="F16" s="355"/>
      <c r="G16" s="102"/>
      <c r="H16" s="352" t="s">
        <v>141</v>
      </c>
      <c r="I16" s="394"/>
      <c r="J16" s="394"/>
      <c r="K16" s="394"/>
      <c r="L16" s="394"/>
      <c r="M16" s="395"/>
      <c r="N16" s="396">
        <f t="shared" si="0"/>
        <v>0</v>
      </c>
      <c r="O16" s="397"/>
      <c r="P16" s="397"/>
      <c r="Q16" s="397"/>
      <c r="R16" s="115"/>
      <c r="S16" s="104"/>
      <c r="T16" s="105"/>
      <c r="U16" s="116"/>
      <c r="V16" s="107"/>
      <c r="W16" s="108"/>
      <c r="X16" s="105"/>
      <c r="Y16" s="105"/>
      <c r="Z16" s="110"/>
      <c r="AA16" s="117"/>
      <c r="AB16" s="112"/>
      <c r="AC16" s="118"/>
      <c r="AD16" s="114"/>
      <c r="AE16" s="114"/>
      <c r="AF16" s="114"/>
    </row>
    <row r="17" spans="1:32" ht="18.75" customHeight="1">
      <c r="A17" s="351"/>
      <c r="B17" s="352"/>
      <c r="C17" s="352"/>
      <c r="D17" s="353"/>
      <c r="E17" s="354"/>
      <c r="F17" s="355"/>
      <c r="G17" s="102"/>
      <c r="H17" s="352" t="s">
        <v>77</v>
      </c>
      <c r="I17" s="394"/>
      <c r="J17" s="394"/>
      <c r="K17" s="394"/>
      <c r="L17" s="394"/>
      <c r="M17" s="395"/>
      <c r="N17" s="396">
        <f t="shared" si="0"/>
        <v>0</v>
      </c>
      <c r="O17" s="397"/>
      <c r="P17" s="397"/>
      <c r="Q17" s="397"/>
      <c r="R17" s="121"/>
      <c r="S17" s="104"/>
      <c r="T17" s="105"/>
      <c r="U17" s="116"/>
      <c r="V17" s="107"/>
      <c r="W17" s="108"/>
      <c r="X17" s="105"/>
      <c r="Y17" s="105"/>
      <c r="Z17" s="110"/>
      <c r="AA17" s="117"/>
      <c r="AB17" s="112"/>
      <c r="AC17" s="118"/>
      <c r="AD17" s="114"/>
      <c r="AE17" s="114"/>
      <c r="AF17" s="114"/>
    </row>
    <row r="18" spans="1:32" ht="18.75" customHeight="1">
      <c r="A18" s="351"/>
      <c r="B18" s="352"/>
      <c r="C18" s="352"/>
      <c r="D18" s="353"/>
      <c r="E18" s="354"/>
      <c r="F18" s="355"/>
      <c r="G18" s="102"/>
      <c r="H18" s="352" t="s">
        <v>142</v>
      </c>
      <c r="I18" s="394"/>
      <c r="J18" s="394"/>
      <c r="K18" s="394"/>
      <c r="L18" s="394"/>
      <c r="M18" s="395"/>
      <c r="N18" s="396">
        <f t="shared" si="0"/>
        <v>0</v>
      </c>
      <c r="O18" s="397"/>
      <c r="P18" s="397"/>
      <c r="Q18" s="397"/>
      <c r="R18" s="121"/>
      <c r="S18" s="104"/>
      <c r="T18" s="105"/>
      <c r="U18" s="116"/>
      <c r="V18" s="107"/>
      <c r="W18" s="108"/>
      <c r="X18" s="105"/>
      <c r="Y18" s="105"/>
      <c r="Z18" s="110"/>
      <c r="AA18" s="117"/>
      <c r="AB18" s="112"/>
      <c r="AC18" s="118"/>
      <c r="AD18" s="114"/>
      <c r="AE18" s="114"/>
      <c r="AF18" s="114"/>
    </row>
    <row r="19" spans="1:32" ht="18.75" customHeight="1">
      <c r="A19" s="351"/>
      <c r="B19" s="352"/>
      <c r="C19" s="352"/>
      <c r="D19" s="353"/>
      <c r="E19" s="354"/>
      <c r="F19" s="355"/>
      <c r="G19" s="102"/>
      <c r="H19" s="352" t="s">
        <v>387</v>
      </c>
      <c r="I19" s="394"/>
      <c r="J19" s="394"/>
      <c r="K19" s="394"/>
      <c r="L19" s="394"/>
      <c r="M19" s="395"/>
      <c r="N19" s="396">
        <f t="shared" si="0"/>
        <v>0</v>
      </c>
      <c r="O19" s="397"/>
      <c r="P19" s="397"/>
      <c r="Q19" s="397"/>
      <c r="R19" s="121"/>
      <c r="S19" s="104"/>
      <c r="T19" s="105"/>
      <c r="U19" s="120"/>
      <c r="V19" s="107"/>
      <c r="W19" s="108"/>
      <c r="X19" s="105"/>
      <c r="Y19" s="105"/>
      <c r="Z19" s="110"/>
      <c r="AA19" s="117"/>
      <c r="AB19" s="112"/>
      <c r="AC19" s="118"/>
      <c r="AD19" s="114"/>
      <c r="AE19" s="114"/>
      <c r="AF19" s="114"/>
    </row>
    <row r="20" spans="1:32" ht="18.75" customHeight="1">
      <c r="A20" s="351"/>
      <c r="B20" s="352"/>
      <c r="C20" s="352"/>
      <c r="D20" s="353"/>
      <c r="E20" s="354"/>
      <c r="F20" s="355"/>
      <c r="G20" s="102"/>
      <c r="H20" s="352" t="s">
        <v>388</v>
      </c>
      <c r="I20" s="394"/>
      <c r="J20" s="394"/>
      <c r="K20" s="394"/>
      <c r="L20" s="394"/>
      <c r="M20" s="395"/>
      <c r="N20" s="396">
        <f t="shared" si="0"/>
        <v>0</v>
      </c>
      <c r="O20" s="397"/>
      <c r="P20" s="397"/>
      <c r="Q20" s="397"/>
      <c r="R20" s="121"/>
      <c r="S20" s="104"/>
      <c r="T20" s="105"/>
      <c r="U20" s="120"/>
      <c r="V20" s="107"/>
      <c r="W20" s="108"/>
      <c r="X20" s="105"/>
      <c r="Y20" s="105"/>
      <c r="Z20" s="110"/>
      <c r="AA20" s="117"/>
      <c r="AB20" s="112"/>
      <c r="AC20" s="118"/>
      <c r="AD20" s="114"/>
      <c r="AE20" s="114"/>
      <c r="AF20" s="114"/>
    </row>
    <row r="21" spans="1:32" ht="18.75" customHeight="1">
      <c r="A21" s="351"/>
      <c r="B21" s="352"/>
      <c r="C21" s="352"/>
      <c r="D21" s="353"/>
      <c r="E21" s="354"/>
      <c r="F21" s="355"/>
      <c r="G21" s="102">
        <v>2</v>
      </c>
      <c r="H21" s="352" t="s">
        <v>389</v>
      </c>
      <c r="I21" s="394"/>
      <c r="J21" s="394"/>
      <c r="K21" s="394"/>
      <c r="L21" s="394"/>
      <c r="M21" s="395"/>
      <c r="N21" s="396">
        <f t="shared" si="0"/>
        <v>0</v>
      </c>
      <c r="O21" s="397"/>
      <c r="P21" s="397"/>
      <c r="Q21" s="397"/>
      <c r="R21" s="121"/>
      <c r="S21" s="104"/>
      <c r="T21" s="105"/>
      <c r="U21" s="120"/>
      <c r="V21" s="107"/>
      <c r="W21" s="108"/>
      <c r="X21" s="105"/>
      <c r="Y21" s="105"/>
      <c r="Z21" s="110"/>
      <c r="AA21" s="117"/>
      <c r="AB21" s="112"/>
      <c r="AC21" s="118"/>
      <c r="AD21" s="114"/>
      <c r="AE21" s="114"/>
      <c r="AF21" s="114"/>
    </row>
    <row r="22" spans="1:32" ht="18.75" customHeight="1">
      <c r="A22" s="351"/>
      <c r="B22" s="352"/>
      <c r="C22" s="352"/>
      <c r="D22" s="353"/>
      <c r="E22" s="354"/>
      <c r="F22" s="355"/>
      <c r="G22" s="102">
        <v>3</v>
      </c>
      <c r="H22" s="352" t="s">
        <v>390</v>
      </c>
      <c r="I22" s="394"/>
      <c r="J22" s="394"/>
      <c r="K22" s="394"/>
      <c r="L22" s="394"/>
      <c r="M22" s="395"/>
      <c r="N22" s="396">
        <f>A22</f>
        <v>0</v>
      </c>
      <c r="O22" s="397"/>
      <c r="P22" s="397"/>
      <c r="Q22" s="397"/>
      <c r="R22" s="121"/>
      <c r="S22" s="104"/>
      <c r="T22" s="105"/>
      <c r="U22" s="116"/>
      <c r="V22" s="107"/>
      <c r="W22" s="108"/>
      <c r="X22" s="105"/>
      <c r="Y22" s="105"/>
      <c r="Z22" s="110"/>
      <c r="AA22" s="117"/>
      <c r="AB22" s="112"/>
      <c r="AC22" s="118"/>
      <c r="AD22" s="114"/>
      <c r="AE22" s="114"/>
      <c r="AF22" s="114"/>
    </row>
    <row r="23" spans="1:32" ht="18.75" customHeight="1" thickBot="1">
      <c r="A23" s="413"/>
      <c r="B23" s="400"/>
      <c r="C23" s="400"/>
      <c r="D23" s="414"/>
      <c r="E23" s="354"/>
      <c r="F23" s="355"/>
      <c r="G23" s="122">
        <v>4</v>
      </c>
      <c r="H23" s="400" t="s">
        <v>391</v>
      </c>
      <c r="I23" s="401"/>
      <c r="J23" s="401"/>
      <c r="K23" s="401"/>
      <c r="L23" s="401"/>
      <c r="M23" s="402"/>
      <c r="N23" s="396">
        <f>A23</f>
        <v>0</v>
      </c>
      <c r="O23" s="397"/>
      <c r="P23" s="397"/>
      <c r="Q23" s="397"/>
      <c r="R23" s="121"/>
      <c r="S23" s="104"/>
      <c r="T23" s="105"/>
      <c r="U23" s="120"/>
      <c r="V23" s="107"/>
      <c r="W23" s="108"/>
      <c r="X23" s="105"/>
      <c r="Y23" s="105"/>
      <c r="Z23" s="110"/>
      <c r="AA23" s="117"/>
      <c r="AB23" s="112"/>
      <c r="AC23" s="118"/>
      <c r="AD23" s="114"/>
      <c r="AE23" s="114"/>
      <c r="AF23" s="114"/>
    </row>
    <row r="24" spans="1:32" ht="25.5" customHeight="1" thickBot="1">
      <c r="A24" s="123"/>
      <c r="B24" s="197"/>
      <c r="C24" s="197"/>
      <c r="D24" s="197"/>
      <c r="E24" s="197"/>
      <c r="F24" s="197"/>
      <c r="G24" s="197"/>
      <c r="H24" s="197"/>
      <c r="I24" s="197"/>
      <c r="J24" s="197"/>
      <c r="K24" s="198"/>
      <c r="L24" s="213"/>
      <c r="M24" s="213"/>
      <c r="N24" s="415" t="s">
        <v>47</v>
      </c>
      <c r="O24" s="416"/>
      <c r="P24" s="416"/>
      <c r="Q24" s="417"/>
      <c r="R24" s="418" t="s">
        <v>7</v>
      </c>
      <c r="S24" s="417"/>
      <c r="T24" s="417"/>
      <c r="U24" s="417"/>
      <c r="V24" s="417"/>
      <c r="W24" s="417"/>
      <c r="X24" s="417"/>
      <c r="Y24" s="417"/>
      <c r="Z24" s="417"/>
      <c r="AA24" s="417"/>
      <c r="AB24" s="417"/>
      <c r="AC24" s="124">
        <f>ROUNDUP(SUM(AC6:AC23),5)</f>
        <v>41.5978</v>
      </c>
      <c r="AD24" s="114"/>
      <c r="AE24" s="114"/>
      <c r="AF24" s="114"/>
    </row>
    <row r="25" spans="1:32" ht="20.25" customHeight="1">
      <c r="A25" s="403" t="s">
        <v>45</v>
      </c>
      <c r="B25" s="404"/>
      <c r="C25" s="404"/>
      <c r="D25" s="404"/>
      <c r="E25" s="404"/>
      <c r="F25" s="404"/>
      <c r="G25" s="404"/>
      <c r="H25" s="404"/>
      <c r="I25" s="404"/>
      <c r="J25" s="404"/>
      <c r="K25" s="405"/>
      <c r="L25" s="220"/>
      <c r="M25" s="220"/>
      <c r="N25" s="411"/>
      <c r="O25" s="412"/>
      <c r="P25" s="412"/>
      <c r="Q25" s="412"/>
      <c r="R25" s="125"/>
      <c r="S25" s="125"/>
      <c r="T25" s="125"/>
      <c r="U25" s="125"/>
      <c r="V25" s="125"/>
      <c r="W25" s="95" t="s">
        <v>9</v>
      </c>
      <c r="X25" s="95"/>
      <c r="Y25" s="95"/>
      <c r="Z25" s="95"/>
      <c r="AA25" s="95"/>
      <c r="AB25" s="95"/>
      <c r="AC25" s="126">
        <f>ROUND(AC24*10/100,5)</f>
        <v>4.15978</v>
      </c>
      <c r="AD25" s="114"/>
      <c r="AE25" s="114"/>
      <c r="AF25" s="114"/>
    </row>
    <row r="26" spans="1:32" ht="22.5" customHeight="1" thickBot="1">
      <c r="A26" s="329" t="s">
        <v>42</v>
      </c>
      <c r="B26" s="398"/>
      <c r="C26" s="398"/>
      <c r="D26" s="398"/>
      <c r="E26" s="398"/>
      <c r="F26" s="199"/>
      <c r="G26" s="331" t="s">
        <v>46</v>
      </c>
      <c r="H26" s="331"/>
      <c r="I26" s="331" t="s">
        <v>68</v>
      </c>
      <c r="J26" s="398"/>
      <c r="K26" s="399"/>
      <c r="L26" s="199"/>
      <c r="M26" s="199"/>
      <c r="N26" s="127"/>
      <c r="O26" s="200"/>
      <c r="P26" s="410"/>
      <c r="Q26" s="410"/>
      <c r="R26" s="128"/>
      <c r="S26" s="128"/>
      <c r="T26" s="128"/>
      <c r="U26" s="128"/>
      <c r="V26" s="128"/>
      <c r="W26" s="87" t="s">
        <v>6</v>
      </c>
      <c r="X26" s="87"/>
      <c r="Y26" s="87"/>
      <c r="Z26" s="87"/>
      <c r="AA26" s="87"/>
      <c r="AB26" s="87"/>
      <c r="AC26" s="129">
        <f>AC24+AC25</f>
        <v>45.75758</v>
      </c>
      <c r="AD26" s="114"/>
      <c r="AE26" s="114"/>
      <c r="AF26" s="114"/>
    </row>
    <row r="27" spans="18:32" ht="7.5" customHeight="1" thickBot="1">
      <c r="R27" s="319"/>
      <c r="S27" s="319"/>
      <c r="T27" s="205"/>
      <c r="U27" s="205"/>
      <c r="V27" s="205"/>
      <c r="W27" s="205"/>
      <c r="X27" s="205"/>
      <c r="Y27" s="205"/>
      <c r="Z27" s="205"/>
      <c r="AA27" s="212"/>
      <c r="AB27" s="212"/>
      <c r="AC27" s="212"/>
      <c r="AD27" s="81"/>
      <c r="AE27" s="81"/>
      <c r="AF27" s="81"/>
    </row>
    <row r="28" spans="1:32" ht="20.25" customHeight="1">
      <c r="A28" s="196" t="s">
        <v>35</v>
      </c>
      <c r="B28" s="313" t="s">
        <v>36</v>
      </c>
      <c r="C28" s="313"/>
      <c r="D28" s="65" t="s">
        <v>37</v>
      </c>
      <c r="E28" s="65" t="s">
        <v>38</v>
      </c>
      <c r="F28" s="65" t="s">
        <v>39</v>
      </c>
      <c r="G28" s="313" t="s">
        <v>40</v>
      </c>
      <c r="H28" s="313"/>
      <c r="I28" s="313" t="s">
        <v>41</v>
      </c>
      <c r="J28" s="313"/>
      <c r="K28" s="313" t="s">
        <v>52</v>
      </c>
      <c r="L28" s="313"/>
      <c r="M28" s="196" t="s">
        <v>209</v>
      </c>
      <c r="N28" s="462" t="s">
        <v>5</v>
      </c>
      <c r="O28" s="322"/>
      <c r="P28" s="322"/>
      <c r="Q28" s="213"/>
      <c r="R28" s="322"/>
      <c r="S28" s="323"/>
      <c r="T28" s="206"/>
      <c r="U28" s="206"/>
      <c r="V28" s="206"/>
      <c r="W28" s="311" t="s">
        <v>204</v>
      </c>
      <c r="X28" s="312"/>
      <c r="Y28" s="312"/>
      <c r="Z28" s="312"/>
      <c r="AA28" s="312"/>
      <c r="AB28" s="207"/>
      <c r="AC28" s="185">
        <f>AC26/X2</f>
        <v>0.4575758</v>
      </c>
      <c r="AD28" s="130"/>
      <c r="AE28" s="130"/>
      <c r="AF28" s="130"/>
    </row>
    <row r="29" spans="1:32" ht="37.5" customHeight="1">
      <c r="A29" s="196" t="s">
        <v>519</v>
      </c>
      <c r="B29" s="313" t="s">
        <v>108</v>
      </c>
      <c r="C29" s="313"/>
      <c r="D29" s="65" t="s">
        <v>253</v>
      </c>
      <c r="E29" s="65" t="s">
        <v>84</v>
      </c>
      <c r="F29" s="65" t="s">
        <v>85</v>
      </c>
      <c r="G29" s="313" t="s">
        <v>520</v>
      </c>
      <c r="H29" s="313"/>
      <c r="I29" s="313" t="s">
        <v>110</v>
      </c>
      <c r="J29" s="313"/>
      <c r="K29" s="313" t="s">
        <v>59</v>
      </c>
      <c r="L29" s="313"/>
      <c r="M29" s="183">
        <f ca="1">NOW()</f>
        <v>41122.35318252315</v>
      </c>
      <c r="N29" s="102" t="s">
        <v>19</v>
      </c>
      <c r="O29" s="88" t="s">
        <v>20</v>
      </c>
      <c r="P29" s="88" t="s">
        <v>21</v>
      </c>
      <c r="Q29" s="88" t="s">
        <v>22</v>
      </c>
      <c r="R29" s="406" t="s">
        <v>8</v>
      </c>
      <c r="S29" s="407"/>
      <c r="T29" s="203"/>
      <c r="U29" s="203"/>
      <c r="V29" s="203"/>
      <c r="W29" s="184"/>
      <c r="X29" s="204" t="s">
        <v>205</v>
      </c>
      <c r="Y29" s="204"/>
      <c r="Z29" s="204"/>
      <c r="AA29" s="204" t="s">
        <v>23</v>
      </c>
      <c r="AB29" s="408" t="s">
        <v>24</v>
      </c>
      <c r="AC29" s="409"/>
      <c r="AD29" s="130"/>
      <c r="AE29" s="130"/>
      <c r="AF29" s="130"/>
    </row>
    <row r="30" spans="14:29" ht="19.5" customHeight="1" thickBot="1">
      <c r="N30" s="136">
        <f>X2</f>
        <v>100</v>
      </c>
      <c r="O30" s="137"/>
      <c r="P30" s="138">
        <f>AC26</f>
        <v>45.75758</v>
      </c>
      <c r="Q30" s="139">
        <v>0</v>
      </c>
      <c r="R30" s="307">
        <f>P30+Q30</f>
        <v>45.75758</v>
      </c>
      <c r="S30" s="308"/>
      <c r="T30" s="140"/>
      <c r="U30" s="141"/>
      <c r="V30" s="141"/>
      <c r="W30" s="127"/>
      <c r="X30" s="142">
        <f>AC28/AA30</f>
        <v>1.5252526666666666</v>
      </c>
      <c r="Y30" s="142"/>
      <c r="Z30" s="142"/>
      <c r="AA30" s="143">
        <v>0.3</v>
      </c>
      <c r="AB30" s="309">
        <f ca="1">NOW()</f>
        <v>41122.35318252315</v>
      </c>
      <c r="AC30" s="310"/>
    </row>
  </sheetData>
  <sheetProtection/>
  <mergeCells count="108">
    <mergeCell ref="A1:K1"/>
    <mergeCell ref="N1:AC1"/>
    <mergeCell ref="A2:B2"/>
    <mergeCell ref="C2:G2"/>
    <mergeCell ref="N2:O2"/>
    <mergeCell ref="P2:T2"/>
    <mergeCell ref="A6:D6"/>
    <mergeCell ref="E6:F6"/>
    <mergeCell ref="H6:M6"/>
    <mergeCell ref="N6:Q6"/>
    <mergeCell ref="A7:D7"/>
    <mergeCell ref="E7:F7"/>
    <mergeCell ref="H7:M7"/>
    <mergeCell ref="N7:Q7"/>
    <mergeCell ref="B3:G4"/>
    <mergeCell ref="P3:V4"/>
    <mergeCell ref="A5:D5"/>
    <mergeCell ref="E5:F5"/>
    <mergeCell ref="G5:M5"/>
    <mergeCell ref="N5:Q5"/>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22:D22"/>
    <mergeCell ref="E22:F22"/>
    <mergeCell ref="H22:M22"/>
    <mergeCell ref="N22:Q22"/>
    <mergeCell ref="A23:D23"/>
    <mergeCell ref="E23:F23"/>
    <mergeCell ref="H23:M23"/>
    <mergeCell ref="N23:Q23"/>
    <mergeCell ref="A20:D20"/>
    <mergeCell ref="E20:F20"/>
    <mergeCell ref="H20:M20"/>
    <mergeCell ref="N20:Q20"/>
    <mergeCell ref="A21:D21"/>
    <mergeCell ref="E21:F21"/>
    <mergeCell ref="H21:M21"/>
    <mergeCell ref="N21:Q21"/>
    <mergeCell ref="R27:S27"/>
    <mergeCell ref="B28:C28"/>
    <mergeCell ref="G28:H28"/>
    <mergeCell ref="I28:J28"/>
    <mergeCell ref="K28:L28"/>
    <mergeCell ref="N28:P28"/>
    <mergeCell ref="R28:S28"/>
    <mergeCell ref="N24:Q24"/>
    <mergeCell ref="R24:AB24"/>
    <mergeCell ref="A25:K25"/>
    <mergeCell ref="N25:Q25"/>
    <mergeCell ref="A26:E26"/>
    <mergeCell ref="G26:H26"/>
    <mergeCell ref="I26:K26"/>
    <mergeCell ref="P26:Q26"/>
    <mergeCell ref="AB29:AC29"/>
    <mergeCell ref="R30:S30"/>
    <mergeCell ref="AB30:AC30"/>
    <mergeCell ref="W28:AA28"/>
    <mergeCell ref="B29:C29"/>
    <mergeCell ref="G29:H29"/>
    <mergeCell ref="I29:J29"/>
    <mergeCell ref="K29:L29"/>
    <mergeCell ref="R29:S29"/>
  </mergeCells>
  <hyperlinks>
    <hyperlink ref="A6:D6" location="'Pie Crust'!A1" display="Pie Crust -- SEE RECIPE"/>
    <hyperlink ref="M1" location="LIST!A1" display="BACK TO MENU LIST"/>
  </hyperlinks>
  <printOptions/>
  <pageMargins left="0.7" right="0.45" top="0.75" bottom="0.5" header="0.3" footer="0.3"/>
  <pageSetup horizontalDpi="600" verticalDpi="600" orientation="landscape" scale="78" r:id="rId1"/>
  <colBreaks count="1" manualBreakCount="1">
    <brk id="13" max="65535" man="1"/>
  </colBreaks>
</worksheet>
</file>

<file path=xl/worksheets/sheet24.xml><?xml version="1.0" encoding="utf-8"?>
<worksheet xmlns="http://schemas.openxmlformats.org/spreadsheetml/2006/main" xmlns:r="http://schemas.openxmlformats.org/officeDocument/2006/relationships">
  <dimension ref="A1:AH30"/>
  <sheetViews>
    <sheetView zoomScalePageLayoutView="0" workbookViewId="0" topLeftCell="K1">
      <selection activeCell="M1" sqref="M1"/>
    </sheetView>
  </sheetViews>
  <sheetFormatPr defaultColWidth="9.140625" defaultRowHeight="12.75"/>
  <cols>
    <col min="1" max="1" width="9.8515625" style="194" customWidth="1"/>
    <col min="2" max="3" width="9.140625" style="194" customWidth="1"/>
    <col min="4" max="4" width="9.8515625" style="194" customWidth="1"/>
    <col min="5" max="5" width="9.140625" style="194" customWidth="1"/>
    <col min="6" max="6" width="14.421875" style="194" customWidth="1"/>
    <col min="7" max="7" width="4.8515625" style="194" customWidth="1"/>
    <col min="8" max="8" width="8.57421875" style="194" customWidth="1"/>
    <col min="9" max="9" width="9.8515625" style="194" customWidth="1"/>
    <col min="10" max="10" width="8.57421875" style="194" customWidth="1"/>
    <col min="11" max="12" width="13.7109375" style="194" customWidth="1"/>
    <col min="13" max="13" width="38.8515625" style="194" customWidth="1"/>
    <col min="14" max="16" width="9.140625" style="194" customWidth="1"/>
    <col min="17" max="17" width="6.140625" style="194" customWidth="1"/>
    <col min="18" max="18" width="8.57421875" style="194" customWidth="1"/>
    <col min="19" max="19" width="7.7109375" style="194" customWidth="1"/>
    <col min="20" max="20" width="10.421875" style="194" customWidth="1"/>
    <col min="21" max="22" width="8.8515625" style="194" customWidth="1"/>
    <col min="23" max="23" width="9.8515625" style="194" customWidth="1"/>
    <col min="24" max="24" width="12.28125" style="194" customWidth="1"/>
    <col min="25" max="25" width="4.140625" style="194" customWidth="1"/>
    <col min="26" max="26" width="10.28125" style="194" customWidth="1"/>
    <col min="27" max="27" width="8.140625" style="194" customWidth="1"/>
    <col min="28" max="28" width="8.57421875" style="194" customWidth="1"/>
    <col min="29" max="29" width="11.57421875" style="194" customWidth="1"/>
    <col min="30" max="32" width="9.00390625" style="194" customWidth="1"/>
    <col min="33" max="16384" width="9.140625" style="194" customWidth="1"/>
  </cols>
  <sheetData>
    <row r="1" spans="1:34" ht="21">
      <c r="A1" s="453" t="s">
        <v>43</v>
      </c>
      <c r="B1" s="453"/>
      <c r="C1" s="453"/>
      <c r="D1" s="453"/>
      <c r="E1" s="453"/>
      <c r="F1" s="453"/>
      <c r="G1" s="453"/>
      <c r="H1" s="453"/>
      <c r="I1" s="453"/>
      <c r="J1" s="453"/>
      <c r="K1" s="453"/>
      <c r="L1" s="79"/>
      <c r="M1" s="243" t="s">
        <v>584</v>
      </c>
      <c r="N1" s="319" t="s">
        <v>56</v>
      </c>
      <c r="O1" s="426"/>
      <c r="P1" s="426"/>
      <c r="Q1" s="426"/>
      <c r="R1" s="426"/>
      <c r="S1" s="426"/>
      <c r="T1" s="426"/>
      <c r="U1" s="426"/>
      <c r="V1" s="426"/>
      <c r="W1" s="426"/>
      <c r="X1" s="426"/>
      <c r="Y1" s="426"/>
      <c r="Z1" s="426"/>
      <c r="AA1" s="426"/>
      <c r="AB1" s="426"/>
      <c r="AC1" s="426"/>
      <c r="AD1" s="205"/>
      <c r="AE1" s="205"/>
      <c r="AF1" s="205"/>
      <c r="AG1" s="81"/>
      <c r="AH1" s="81"/>
    </row>
    <row r="2" spans="1:34" ht="47.25" customHeight="1" thickBot="1">
      <c r="A2" s="369" t="s">
        <v>44</v>
      </c>
      <c r="B2" s="369"/>
      <c r="C2" s="469" t="s">
        <v>521</v>
      </c>
      <c r="D2" s="469"/>
      <c r="E2" s="469"/>
      <c r="F2" s="469"/>
      <c r="G2" s="469"/>
      <c r="H2" s="212" t="s">
        <v>55</v>
      </c>
      <c r="I2" s="82">
        <v>100</v>
      </c>
      <c r="J2" s="212" t="s">
        <v>48</v>
      </c>
      <c r="K2" s="83">
        <v>1</v>
      </c>
      <c r="L2" s="84" t="s">
        <v>67</v>
      </c>
      <c r="M2" s="85"/>
      <c r="N2" s="427" t="s">
        <v>17</v>
      </c>
      <c r="O2" s="427"/>
      <c r="P2" s="433" t="str">
        <f>C2</f>
        <v>Peach Pie (Frozen Peaches - Cornstarch)</v>
      </c>
      <c r="Q2" s="433"/>
      <c r="R2" s="433"/>
      <c r="S2" s="433"/>
      <c r="T2" s="419"/>
      <c r="U2" s="86"/>
      <c r="V2" s="86"/>
      <c r="W2" s="212" t="s">
        <v>55</v>
      </c>
      <c r="X2" s="87">
        <f>I2</f>
        <v>100</v>
      </c>
      <c r="Y2" s="95"/>
      <c r="Z2" s="88" t="s">
        <v>53</v>
      </c>
      <c r="AA2" s="89">
        <f>K2</f>
        <v>1</v>
      </c>
      <c r="AB2" s="90" t="s">
        <v>67</v>
      </c>
      <c r="AC2" s="91"/>
      <c r="AD2" s="92"/>
      <c r="AE2" s="92"/>
      <c r="AF2" s="92"/>
      <c r="AG2" s="91"/>
      <c r="AH2" s="91"/>
    </row>
    <row r="3" spans="1:34" ht="19.5" customHeight="1">
      <c r="A3" s="209"/>
      <c r="B3" s="242"/>
      <c r="C3" s="484" t="s">
        <v>522</v>
      </c>
      <c r="D3" s="485"/>
      <c r="E3" s="485"/>
      <c r="F3" s="485"/>
      <c r="G3" s="485"/>
      <c r="H3" s="211"/>
      <c r="I3" s="205"/>
      <c r="J3" s="212"/>
      <c r="K3" s="89"/>
      <c r="L3" s="93"/>
      <c r="M3" s="94"/>
      <c r="N3" s="212"/>
      <c r="O3" s="212"/>
      <c r="P3" s="430" t="str">
        <f>C3</f>
        <v>Southern Peach Pie</v>
      </c>
      <c r="Q3" s="419"/>
      <c r="R3" s="419"/>
      <c r="S3" s="419"/>
      <c r="T3" s="419"/>
      <c r="U3" s="419"/>
      <c r="V3" s="419"/>
      <c r="W3" s="212"/>
      <c r="X3" s="95">
        <f>I3</f>
        <v>0</v>
      </c>
      <c r="Y3" s="95"/>
      <c r="Z3" s="88"/>
      <c r="AA3" s="89"/>
      <c r="AB3" s="90"/>
      <c r="AC3" s="91"/>
      <c r="AD3" s="92"/>
      <c r="AE3" s="92"/>
      <c r="AF3" s="92"/>
      <c r="AG3" s="91"/>
      <c r="AH3" s="91"/>
    </row>
    <row r="4" spans="2:34" ht="15" customHeight="1" thickBot="1">
      <c r="B4" s="96"/>
      <c r="C4" s="486"/>
      <c r="D4" s="486"/>
      <c r="E4" s="486"/>
      <c r="F4" s="486"/>
      <c r="G4" s="486"/>
      <c r="H4" s="96"/>
      <c r="I4" s="96"/>
      <c r="N4" s="97"/>
      <c r="O4" s="97"/>
      <c r="P4" s="410"/>
      <c r="Q4" s="410"/>
      <c r="R4" s="410"/>
      <c r="S4" s="410"/>
      <c r="T4" s="410"/>
      <c r="U4" s="410"/>
      <c r="V4" s="410"/>
      <c r="W4" s="205"/>
      <c r="X4" s="91"/>
      <c r="Y4" s="91"/>
      <c r="Z4" s="91"/>
      <c r="AA4" s="91"/>
      <c r="AB4" s="91"/>
      <c r="AC4" s="91"/>
      <c r="AD4" s="98"/>
      <c r="AE4" s="98"/>
      <c r="AF4" s="98"/>
      <c r="AG4" s="91"/>
      <c r="AH4" s="91"/>
    </row>
    <row r="5" spans="1:32" ht="45.75" customHeight="1" thickBot="1">
      <c r="A5" s="380" t="s">
        <v>1</v>
      </c>
      <c r="B5" s="431"/>
      <c r="C5" s="431"/>
      <c r="D5" s="432"/>
      <c r="E5" s="422" t="s">
        <v>54</v>
      </c>
      <c r="F5" s="424"/>
      <c r="G5" s="422" t="s">
        <v>32</v>
      </c>
      <c r="H5" s="423"/>
      <c r="I5" s="423"/>
      <c r="J5" s="423"/>
      <c r="K5" s="423"/>
      <c r="L5" s="423"/>
      <c r="M5" s="424"/>
      <c r="N5" s="420" t="s">
        <v>1</v>
      </c>
      <c r="O5" s="421"/>
      <c r="P5" s="421"/>
      <c r="Q5" s="421"/>
      <c r="R5" s="99" t="s">
        <v>31</v>
      </c>
      <c r="S5" s="210" t="s">
        <v>2</v>
      </c>
      <c r="T5" s="100" t="s">
        <v>51</v>
      </c>
      <c r="U5" s="99" t="s">
        <v>30</v>
      </c>
      <c r="V5" s="99" t="s">
        <v>49</v>
      </c>
      <c r="W5" s="99" t="s">
        <v>58</v>
      </c>
      <c r="X5" s="99" t="s">
        <v>34</v>
      </c>
      <c r="Y5" s="99"/>
      <c r="Z5" s="99" t="s">
        <v>50</v>
      </c>
      <c r="AA5" s="100" t="s">
        <v>13</v>
      </c>
      <c r="AB5" s="100" t="s">
        <v>207</v>
      </c>
      <c r="AC5" s="101" t="s">
        <v>208</v>
      </c>
      <c r="AD5" s="205"/>
      <c r="AE5" s="205"/>
      <c r="AF5" s="205"/>
    </row>
    <row r="6" spans="1:32" ht="18.75" customHeight="1">
      <c r="A6" s="434" t="s">
        <v>213</v>
      </c>
      <c r="B6" s="435"/>
      <c r="C6" s="435"/>
      <c r="D6" s="436"/>
      <c r="E6" s="365" t="s">
        <v>71</v>
      </c>
      <c r="F6" s="366"/>
      <c r="G6" s="102">
        <v>1</v>
      </c>
      <c r="H6" s="363" t="s">
        <v>136</v>
      </c>
      <c r="I6" s="428"/>
      <c r="J6" s="428"/>
      <c r="K6" s="428"/>
      <c r="L6" s="428"/>
      <c r="M6" s="429"/>
      <c r="N6" s="396" t="str">
        <f aca="true" t="shared" si="0" ref="N6:N19">A6</f>
        <v>Pie Crust -- SEE RECIPE</v>
      </c>
      <c r="O6" s="397"/>
      <c r="P6" s="397"/>
      <c r="Q6" s="397"/>
      <c r="R6" s="103">
        <v>0.26</v>
      </c>
      <c r="S6" s="104" t="s">
        <v>57</v>
      </c>
      <c r="T6" s="105">
        <f>R6*X2</f>
        <v>26</v>
      </c>
      <c r="U6" s="106">
        <f>(X2*R6)/AA6</f>
        <v>26</v>
      </c>
      <c r="V6" s="107" t="s">
        <v>57</v>
      </c>
      <c r="W6" s="108">
        <v>0.37</v>
      </c>
      <c r="X6" s="109">
        <f>U6/1</f>
        <v>26</v>
      </c>
      <c r="Y6" s="109"/>
      <c r="Z6" s="110">
        <f>W6*X6</f>
        <v>9.62</v>
      </c>
      <c r="AA6" s="111">
        <v>1</v>
      </c>
      <c r="AB6" s="112">
        <f>Z6/X2</f>
        <v>0.0962</v>
      </c>
      <c r="AC6" s="113">
        <f aca="true" t="shared" si="1" ref="AC6:AC13">Z6</f>
        <v>9.62</v>
      </c>
      <c r="AD6" s="114"/>
      <c r="AE6" s="114"/>
      <c r="AF6" s="114"/>
    </row>
    <row r="7" spans="1:32" ht="24.75" customHeight="1">
      <c r="A7" s="351" t="s">
        <v>523</v>
      </c>
      <c r="B7" s="352"/>
      <c r="C7" s="352"/>
      <c r="D7" s="353"/>
      <c r="E7" s="356" t="s">
        <v>311</v>
      </c>
      <c r="F7" s="355"/>
      <c r="G7" s="102"/>
      <c r="H7" s="352" t="s">
        <v>137</v>
      </c>
      <c r="I7" s="394"/>
      <c r="J7" s="394"/>
      <c r="K7" s="394"/>
      <c r="L7" s="394"/>
      <c r="M7" s="395"/>
      <c r="N7" s="396" t="str">
        <f t="shared" si="0"/>
        <v>Peaches , Canned, Water Pack, INCL Liquids</v>
      </c>
      <c r="O7" s="397"/>
      <c r="P7" s="397"/>
      <c r="Q7" s="397"/>
      <c r="R7" s="115">
        <v>0.09</v>
      </c>
      <c r="S7" s="104" t="s">
        <v>111</v>
      </c>
      <c r="T7" s="109">
        <f>X2*R7</f>
        <v>9</v>
      </c>
      <c r="U7" s="116">
        <f>(X2*R7)/AA7</f>
        <v>9</v>
      </c>
      <c r="V7" s="107" t="s">
        <v>111</v>
      </c>
      <c r="W7" s="108">
        <v>1.47</v>
      </c>
      <c r="X7" s="109">
        <f>U7/1</f>
        <v>9</v>
      </c>
      <c r="Y7" s="109"/>
      <c r="Z7" s="110">
        <f aca="true" t="shared" si="2" ref="Z7:Z13">W7*X7</f>
        <v>13.23</v>
      </c>
      <c r="AA7" s="117">
        <v>1</v>
      </c>
      <c r="AB7" s="112">
        <f>Z7/X2</f>
        <v>0.1323</v>
      </c>
      <c r="AC7" s="113">
        <f t="shared" si="1"/>
        <v>13.23</v>
      </c>
      <c r="AD7" s="114"/>
      <c r="AE7" s="114"/>
      <c r="AF7" s="114"/>
    </row>
    <row r="8" spans="1:32" ht="18.75" customHeight="1">
      <c r="A8" s="351" t="s">
        <v>398</v>
      </c>
      <c r="B8" s="352"/>
      <c r="C8" s="352"/>
      <c r="D8" s="353"/>
      <c r="E8" s="354" t="s">
        <v>399</v>
      </c>
      <c r="F8" s="355"/>
      <c r="G8" s="102"/>
      <c r="H8" s="352" t="s">
        <v>73</v>
      </c>
      <c r="I8" s="394"/>
      <c r="J8" s="394"/>
      <c r="K8" s="394"/>
      <c r="L8" s="394"/>
      <c r="M8" s="395"/>
      <c r="N8" s="396" t="str">
        <f>A8</f>
        <v>Reserved Liquid</v>
      </c>
      <c r="O8" s="397"/>
      <c r="P8" s="397"/>
      <c r="Q8" s="397"/>
      <c r="R8" s="115">
        <v>0.0538</v>
      </c>
      <c r="S8" s="104" t="s">
        <v>176</v>
      </c>
      <c r="T8" s="105">
        <f>X2*R8</f>
        <v>5.38</v>
      </c>
      <c r="U8" s="116">
        <f>(X2*R8)/AA8</f>
        <v>5.38</v>
      </c>
      <c r="V8" s="107" t="s">
        <v>176</v>
      </c>
      <c r="W8" s="108">
        <v>0</v>
      </c>
      <c r="X8" s="109">
        <f>U8/1</f>
        <v>5.38</v>
      </c>
      <c r="Y8" s="109"/>
      <c r="Z8" s="110">
        <f t="shared" si="2"/>
        <v>0</v>
      </c>
      <c r="AA8" s="117">
        <v>1</v>
      </c>
      <c r="AB8" s="112">
        <f>Z8/X2</f>
        <v>0</v>
      </c>
      <c r="AC8" s="113">
        <f t="shared" si="1"/>
        <v>0</v>
      </c>
      <c r="AD8" s="114"/>
      <c r="AE8" s="114"/>
      <c r="AF8" s="114"/>
    </row>
    <row r="9" spans="1:32" ht="18.75" customHeight="1">
      <c r="A9" s="351" t="s">
        <v>61</v>
      </c>
      <c r="B9" s="352"/>
      <c r="C9" s="352"/>
      <c r="D9" s="353"/>
      <c r="E9" s="356" t="s">
        <v>270</v>
      </c>
      <c r="F9" s="355"/>
      <c r="G9" s="102"/>
      <c r="H9" s="352" t="s">
        <v>134</v>
      </c>
      <c r="I9" s="394"/>
      <c r="J9" s="394"/>
      <c r="K9" s="394"/>
      <c r="L9" s="394"/>
      <c r="M9" s="395"/>
      <c r="N9" s="396" t="str">
        <f t="shared" si="0"/>
        <v>Sugar, Granulated</v>
      </c>
      <c r="O9" s="397"/>
      <c r="P9" s="397"/>
      <c r="Q9" s="397"/>
      <c r="R9" s="115">
        <v>0.03</v>
      </c>
      <c r="S9" s="104" t="s">
        <v>111</v>
      </c>
      <c r="T9" s="105">
        <f>X2*R9</f>
        <v>3</v>
      </c>
      <c r="U9" s="116">
        <f>(X2*R9)/AA9</f>
        <v>3</v>
      </c>
      <c r="V9" s="107" t="s">
        <v>111</v>
      </c>
      <c r="W9" s="108">
        <v>1.2</v>
      </c>
      <c r="X9" s="109">
        <f>U9/1</f>
        <v>3</v>
      </c>
      <c r="Y9" s="109"/>
      <c r="Z9" s="110">
        <f t="shared" si="2"/>
        <v>3.5999999999999996</v>
      </c>
      <c r="AA9" s="117">
        <v>1</v>
      </c>
      <c r="AB9" s="112">
        <f>Z9/X2</f>
        <v>0.036</v>
      </c>
      <c r="AC9" s="113">
        <f t="shared" si="1"/>
        <v>3.5999999999999996</v>
      </c>
      <c r="AD9" s="114"/>
      <c r="AE9" s="114"/>
      <c r="AF9" s="114"/>
    </row>
    <row r="10" spans="1:32" ht="18.75" customHeight="1">
      <c r="A10" s="351" t="s">
        <v>60</v>
      </c>
      <c r="B10" s="352"/>
      <c r="C10" s="352"/>
      <c r="D10" s="353"/>
      <c r="E10" s="356" t="s">
        <v>400</v>
      </c>
      <c r="F10" s="355"/>
      <c r="G10" s="102"/>
      <c r="H10" s="352" t="s">
        <v>138</v>
      </c>
      <c r="I10" s="394"/>
      <c r="J10" s="394"/>
      <c r="K10" s="394"/>
      <c r="L10" s="394"/>
      <c r="M10" s="395"/>
      <c r="N10" s="396" t="str">
        <f t="shared" si="0"/>
        <v>Salt</v>
      </c>
      <c r="O10" s="397"/>
      <c r="P10" s="397"/>
      <c r="Q10" s="397"/>
      <c r="R10" s="119">
        <v>0.0038</v>
      </c>
      <c r="S10" s="104" t="s">
        <v>212</v>
      </c>
      <c r="T10" s="105">
        <f>X2*R10</f>
        <v>0.38</v>
      </c>
      <c r="U10" s="116">
        <f>(X2*R10)/AA10</f>
        <v>0.38</v>
      </c>
      <c r="V10" s="107" t="s">
        <v>212</v>
      </c>
      <c r="W10" s="108">
        <v>0.01</v>
      </c>
      <c r="X10" s="109">
        <v>1</v>
      </c>
      <c r="Y10" s="109"/>
      <c r="Z10" s="110">
        <f t="shared" si="2"/>
        <v>0.01</v>
      </c>
      <c r="AA10" s="117">
        <v>1</v>
      </c>
      <c r="AB10" s="112">
        <f>Z10/X2</f>
        <v>0.0001</v>
      </c>
      <c r="AC10" s="113">
        <f t="shared" si="1"/>
        <v>0.01</v>
      </c>
      <c r="AD10" s="114"/>
      <c r="AE10" s="114"/>
      <c r="AF10" s="114"/>
    </row>
    <row r="11" spans="1:32" ht="18.75" customHeight="1">
      <c r="A11" s="351" t="s">
        <v>116</v>
      </c>
      <c r="B11" s="352"/>
      <c r="C11" s="352"/>
      <c r="D11" s="353"/>
      <c r="E11" s="356" t="s">
        <v>401</v>
      </c>
      <c r="F11" s="355"/>
      <c r="G11" s="102"/>
      <c r="H11" s="352" t="s">
        <v>74</v>
      </c>
      <c r="I11" s="394"/>
      <c r="J11" s="394"/>
      <c r="K11" s="394"/>
      <c r="L11" s="394"/>
      <c r="M11" s="395"/>
      <c r="N11" s="393" t="str">
        <f t="shared" si="0"/>
        <v>Cornstarch</v>
      </c>
      <c r="O11" s="359"/>
      <c r="P11" s="359"/>
      <c r="Q11" s="359"/>
      <c r="R11" s="115">
        <v>0.0263</v>
      </c>
      <c r="S11" s="104" t="s">
        <v>176</v>
      </c>
      <c r="T11" s="105">
        <f>X2*R11</f>
        <v>2.63</v>
      </c>
      <c r="U11" s="116">
        <f>(X2*R11)/AA11</f>
        <v>2.63</v>
      </c>
      <c r="V11" s="107" t="s">
        <v>176</v>
      </c>
      <c r="W11" s="108">
        <v>0.4</v>
      </c>
      <c r="X11" s="109">
        <f>U11/1</f>
        <v>2.63</v>
      </c>
      <c r="Y11" s="109"/>
      <c r="Z11" s="110">
        <f t="shared" si="2"/>
        <v>1.052</v>
      </c>
      <c r="AA11" s="117">
        <v>1</v>
      </c>
      <c r="AB11" s="112">
        <f>Z11/X2</f>
        <v>0.01052</v>
      </c>
      <c r="AC11" s="113">
        <f t="shared" si="1"/>
        <v>1.052</v>
      </c>
      <c r="AD11" s="114"/>
      <c r="AE11" s="114"/>
      <c r="AF11" s="114"/>
    </row>
    <row r="12" spans="1:32" ht="18.75" customHeight="1">
      <c r="A12" s="351" t="s">
        <v>92</v>
      </c>
      <c r="B12" s="352"/>
      <c r="C12" s="352"/>
      <c r="D12" s="353"/>
      <c r="E12" s="356" t="s">
        <v>402</v>
      </c>
      <c r="F12" s="355"/>
      <c r="G12" s="102"/>
      <c r="H12" s="352" t="s">
        <v>139</v>
      </c>
      <c r="I12" s="394"/>
      <c r="J12" s="394"/>
      <c r="K12" s="394"/>
      <c r="L12" s="394"/>
      <c r="M12" s="395"/>
      <c r="N12" s="351" t="str">
        <f>A12</f>
        <v>Water, Cold</v>
      </c>
      <c r="O12" s="357"/>
      <c r="P12" s="357"/>
      <c r="Q12" s="357"/>
      <c r="R12" s="115">
        <v>0.0225</v>
      </c>
      <c r="S12" s="104" t="s">
        <v>176</v>
      </c>
      <c r="T12" s="105">
        <f>X2*R12</f>
        <v>2.25</v>
      </c>
      <c r="U12" s="116">
        <f>(X2*R12)/AA12</f>
        <v>2.25</v>
      </c>
      <c r="V12" s="107" t="s">
        <v>176</v>
      </c>
      <c r="W12" s="108">
        <v>0</v>
      </c>
      <c r="X12" s="109">
        <f>U12/1</f>
        <v>2.25</v>
      </c>
      <c r="Y12" s="109"/>
      <c r="Z12" s="110">
        <f t="shared" si="2"/>
        <v>0</v>
      </c>
      <c r="AA12" s="117">
        <v>1</v>
      </c>
      <c r="AB12" s="112">
        <f>Z12/X2</f>
        <v>0</v>
      </c>
      <c r="AC12" s="113">
        <f t="shared" si="1"/>
        <v>0</v>
      </c>
      <c r="AD12" s="114"/>
      <c r="AE12" s="114"/>
      <c r="AF12" s="114"/>
    </row>
    <row r="13" spans="1:32" ht="18.75" customHeight="1">
      <c r="A13" s="351" t="s">
        <v>403</v>
      </c>
      <c r="B13" s="352"/>
      <c r="C13" s="352"/>
      <c r="D13" s="353"/>
      <c r="E13" s="354" t="s">
        <v>271</v>
      </c>
      <c r="F13" s="355"/>
      <c r="G13" s="102"/>
      <c r="H13" s="352" t="s">
        <v>140</v>
      </c>
      <c r="I13" s="394"/>
      <c r="J13" s="394"/>
      <c r="K13" s="394"/>
      <c r="L13" s="394"/>
      <c r="M13" s="395"/>
      <c r="N13" s="396" t="str">
        <f t="shared" si="0"/>
        <v>Food Color, Red</v>
      </c>
      <c r="O13" s="397"/>
      <c r="P13" s="397"/>
      <c r="Q13" s="397"/>
      <c r="R13" s="115">
        <v>0.0025</v>
      </c>
      <c r="S13" s="104" t="s">
        <v>212</v>
      </c>
      <c r="T13" s="105">
        <f>X2*R13</f>
        <v>0.25</v>
      </c>
      <c r="U13" s="116">
        <f>(X2*R13)/AA13</f>
        <v>0.25</v>
      </c>
      <c r="V13" s="107" t="s">
        <v>212</v>
      </c>
      <c r="W13" s="108">
        <v>0.06</v>
      </c>
      <c r="X13" s="109">
        <f>U13/1</f>
        <v>0.25</v>
      </c>
      <c r="Y13" s="109"/>
      <c r="Z13" s="110">
        <f t="shared" si="2"/>
        <v>0.015</v>
      </c>
      <c r="AA13" s="117">
        <v>1</v>
      </c>
      <c r="AB13" s="112">
        <f>Z13/X2</f>
        <v>0.00015</v>
      </c>
      <c r="AC13" s="113">
        <f t="shared" si="1"/>
        <v>0.015</v>
      </c>
      <c r="AD13" s="114"/>
      <c r="AE13" s="114"/>
      <c r="AF13" s="114"/>
    </row>
    <row r="14" spans="1:32" ht="18.75" customHeight="1">
      <c r="A14" s="351"/>
      <c r="B14" s="352"/>
      <c r="C14" s="352"/>
      <c r="D14" s="353"/>
      <c r="E14" s="354"/>
      <c r="F14" s="355"/>
      <c r="G14" s="102"/>
      <c r="H14" s="352" t="s">
        <v>75</v>
      </c>
      <c r="I14" s="394"/>
      <c r="J14" s="394"/>
      <c r="K14" s="394"/>
      <c r="L14" s="394"/>
      <c r="M14" s="395"/>
      <c r="N14" s="396">
        <f t="shared" si="0"/>
        <v>0</v>
      </c>
      <c r="O14" s="397"/>
      <c r="P14" s="397"/>
      <c r="Q14" s="397"/>
      <c r="R14" s="115"/>
      <c r="S14" s="104"/>
      <c r="T14" s="105"/>
      <c r="U14" s="116"/>
      <c r="V14" s="107"/>
      <c r="W14" s="108"/>
      <c r="X14" s="109"/>
      <c r="Y14" s="109"/>
      <c r="Z14" s="110"/>
      <c r="AA14" s="117"/>
      <c r="AB14" s="112"/>
      <c r="AC14" s="113"/>
      <c r="AD14" s="114"/>
      <c r="AE14" s="114"/>
      <c r="AF14" s="114"/>
    </row>
    <row r="15" spans="1:32" ht="18.75" customHeight="1">
      <c r="A15" s="351"/>
      <c r="B15" s="352"/>
      <c r="C15" s="352"/>
      <c r="D15" s="353"/>
      <c r="E15" s="354"/>
      <c r="F15" s="355"/>
      <c r="G15" s="102"/>
      <c r="H15" s="352" t="s">
        <v>76</v>
      </c>
      <c r="I15" s="394"/>
      <c r="J15" s="394"/>
      <c r="K15" s="394"/>
      <c r="L15" s="394"/>
      <c r="M15" s="395"/>
      <c r="N15" s="396">
        <f t="shared" si="0"/>
        <v>0</v>
      </c>
      <c r="O15" s="397"/>
      <c r="P15" s="397"/>
      <c r="Q15" s="397"/>
      <c r="R15" s="115"/>
      <c r="S15" s="104"/>
      <c r="T15" s="105"/>
      <c r="U15" s="120"/>
      <c r="V15" s="107"/>
      <c r="W15" s="108"/>
      <c r="X15" s="105"/>
      <c r="Y15" s="105"/>
      <c r="Z15" s="110"/>
      <c r="AA15" s="117"/>
      <c r="AB15" s="112"/>
      <c r="AC15" s="118"/>
      <c r="AD15" s="114"/>
      <c r="AE15" s="114"/>
      <c r="AF15" s="114"/>
    </row>
    <row r="16" spans="1:32" ht="18.75" customHeight="1">
      <c r="A16" s="351"/>
      <c r="B16" s="352"/>
      <c r="C16" s="352"/>
      <c r="D16" s="353"/>
      <c r="E16" s="354"/>
      <c r="F16" s="355"/>
      <c r="G16" s="102"/>
      <c r="H16" s="352" t="s">
        <v>141</v>
      </c>
      <c r="I16" s="394"/>
      <c r="J16" s="394"/>
      <c r="K16" s="394"/>
      <c r="L16" s="394"/>
      <c r="M16" s="395"/>
      <c r="N16" s="396">
        <f t="shared" si="0"/>
        <v>0</v>
      </c>
      <c r="O16" s="397"/>
      <c r="P16" s="397"/>
      <c r="Q16" s="397"/>
      <c r="R16" s="115"/>
      <c r="S16" s="104"/>
      <c r="T16" s="105"/>
      <c r="U16" s="116"/>
      <c r="V16" s="107"/>
      <c r="W16" s="108"/>
      <c r="X16" s="105"/>
      <c r="Y16" s="105"/>
      <c r="Z16" s="110"/>
      <c r="AA16" s="117"/>
      <c r="AB16" s="112"/>
      <c r="AC16" s="118"/>
      <c r="AD16" s="114"/>
      <c r="AE16" s="114"/>
      <c r="AF16" s="114"/>
    </row>
    <row r="17" spans="1:32" ht="18.75" customHeight="1">
      <c r="A17" s="351"/>
      <c r="B17" s="352"/>
      <c r="C17" s="352"/>
      <c r="D17" s="353"/>
      <c r="E17" s="354"/>
      <c r="F17" s="355"/>
      <c r="G17" s="102"/>
      <c r="H17" s="352" t="s">
        <v>77</v>
      </c>
      <c r="I17" s="394"/>
      <c r="J17" s="394"/>
      <c r="K17" s="394"/>
      <c r="L17" s="394"/>
      <c r="M17" s="395"/>
      <c r="N17" s="396">
        <f t="shared" si="0"/>
        <v>0</v>
      </c>
      <c r="O17" s="397"/>
      <c r="P17" s="397"/>
      <c r="Q17" s="397"/>
      <c r="R17" s="121"/>
      <c r="S17" s="104"/>
      <c r="T17" s="105"/>
      <c r="U17" s="116"/>
      <c r="V17" s="107"/>
      <c r="W17" s="108"/>
      <c r="X17" s="105"/>
      <c r="Y17" s="105"/>
      <c r="Z17" s="110"/>
      <c r="AA17" s="117"/>
      <c r="AB17" s="112"/>
      <c r="AC17" s="118"/>
      <c r="AD17" s="114"/>
      <c r="AE17" s="114"/>
      <c r="AF17" s="114"/>
    </row>
    <row r="18" spans="1:32" ht="18.75" customHeight="1">
      <c r="A18" s="351"/>
      <c r="B18" s="352"/>
      <c r="C18" s="352"/>
      <c r="D18" s="353"/>
      <c r="E18" s="354"/>
      <c r="F18" s="355"/>
      <c r="G18" s="102"/>
      <c r="H18" s="352" t="s">
        <v>142</v>
      </c>
      <c r="I18" s="394"/>
      <c r="J18" s="394"/>
      <c r="K18" s="394"/>
      <c r="L18" s="394"/>
      <c r="M18" s="395"/>
      <c r="N18" s="396">
        <f t="shared" si="0"/>
        <v>0</v>
      </c>
      <c r="O18" s="397"/>
      <c r="P18" s="397"/>
      <c r="Q18" s="397"/>
      <c r="R18" s="121"/>
      <c r="S18" s="104"/>
      <c r="T18" s="105"/>
      <c r="U18" s="116"/>
      <c r="V18" s="107"/>
      <c r="W18" s="108"/>
      <c r="X18" s="105"/>
      <c r="Y18" s="105"/>
      <c r="Z18" s="110"/>
      <c r="AA18" s="117"/>
      <c r="AB18" s="112"/>
      <c r="AC18" s="118"/>
      <c r="AD18" s="114"/>
      <c r="AE18" s="114"/>
      <c r="AF18" s="114"/>
    </row>
    <row r="19" spans="1:32" ht="18.75" customHeight="1" thickBot="1">
      <c r="A19" s="413"/>
      <c r="B19" s="400"/>
      <c r="C19" s="400"/>
      <c r="D19" s="414"/>
      <c r="E19" s="465"/>
      <c r="F19" s="452"/>
      <c r="G19" s="102"/>
      <c r="H19" s="352" t="s">
        <v>78</v>
      </c>
      <c r="I19" s="450"/>
      <c r="J19" s="450"/>
      <c r="K19" s="450"/>
      <c r="L19" s="450"/>
      <c r="M19" s="395"/>
      <c r="N19" s="396">
        <f t="shared" si="0"/>
        <v>0</v>
      </c>
      <c r="O19" s="397"/>
      <c r="P19" s="397"/>
      <c r="Q19" s="397"/>
      <c r="R19" s="121"/>
      <c r="S19" s="104"/>
      <c r="T19" s="105"/>
      <c r="U19" s="120"/>
      <c r="V19" s="107"/>
      <c r="W19" s="108"/>
      <c r="X19" s="105"/>
      <c r="Y19" s="105"/>
      <c r="Z19" s="110"/>
      <c r="AA19" s="117"/>
      <c r="AB19" s="112"/>
      <c r="AC19" s="118"/>
      <c r="AD19" s="114"/>
      <c r="AE19" s="114"/>
      <c r="AF19" s="114"/>
    </row>
    <row r="20" spans="1:32" ht="26.25" customHeight="1">
      <c r="A20" s="362" t="s">
        <v>524</v>
      </c>
      <c r="B20" s="363"/>
      <c r="C20" s="363"/>
      <c r="D20" s="363"/>
      <c r="E20" s="454"/>
      <c r="F20" s="454"/>
      <c r="G20" s="219">
        <v>5</v>
      </c>
      <c r="H20" s="363" t="s">
        <v>525</v>
      </c>
      <c r="I20" s="428"/>
      <c r="J20" s="428"/>
      <c r="K20" s="428"/>
      <c r="L20" s="428"/>
      <c r="M20" s="429"/>
      <c r="N20" s="397"/>
      <c r="O20" s="397"/>
      <c r="P20" s="397"/>
      <c r="Q20" s="397"/>
      <c r="R20" s="121"/>
      <c r="S20" s="104"/>
      <c r="T20" s="105"/>
      <c r="U20" s="120"/>
      <c r="V20" s="107"/>
      <c r="W20" s="108"/>
      <c r="X20" s="105"/>
      <c r="Y20" s="105"/>
      <c r="Z20" s="110"/>
      <c r="AA20" s="117"/>
      <c r="AB20" s="112"/>
      <c r="AC20" s="118"/>
      <c r="AD20" s="114"/>
      <c r="AE20" s="114"/>
      <c r="AF20" s="114"/>
    </row>
    <row r="21" spans="1:32" ht="18.75" customHeight="1">
      <c r="A21" s="351" t="s">
        <v>406</v>
      </c>
      <c r="B21" s="352"/>
      <c r="C21" s="352"/>
      <c r="D21" s="352"/>
      <c r="E21" s="455"/>
      <c r="F21" s="455"/>
      <c r="G21" s="102">
        <v>6</v>
      </c>
      <c r="H21" s="352" t="s">
        <v>526</v>
      </c>
      <c r="I21" s="450"/>
      <c r="J21" s="450"/>
      <c r="K21" s="450"/>
      <c r="L21" s="450"/>
      <c r="M21" s="395"/>
      <c r="N21" s="397"/>
      <c r="O21" s="397"/>
      <c r="P21" s="397"/>
      <c r="Q21" s="397"/>
      <c r="R21" s="121"/>
      <c r="S21" s="104"/>
      <c r="T21" s="105"/>
      <c r="U21" s="120"/>
      <c r="V21" s="107"/>
      <c r="W21" s="108"/>
      <c r="X21" s="105"/>
      <c r="Y21" s="105"/>
      <c r="Z21" s="110"/>
      <c r="AA21" s="117"/>
      <c r="AB21" s="112"/>
      <c r="AC21" s="118"/>
      <c r="AD21" s="114"/>
      <c r="AE21" s="114"/>
      <c r="AF21" s="114"/>
    </row>
    <row r="22" spans="1:32" ht="18.75" customHeight="1">
      <c r="A22" s="456"/>
      <c r="B22" s="455"/>
      <c r="C22" s="455"/>
      <c r="D22" s="455"/>
      <c r="E22" s="455"/>
      <c r="F22" s="455"/>
      <c r="G22" s="102">
        <v>7</v>
      </c>
      <c r="H22" s="352" t="s">
        <v>527</v>
      </c>
      <c r="I22" s="450"/>
      <c r="J22" s="450"/>
      <c r="K22" s="450"/>
      <c r="L22" s="450"/>
      <c r="M22" s="395"/>
      <c r="N22" s="397"/>
      <c r="O22" s="397"/>
      <c r="P22" s="397"/>
      <c r="Q22" s="397"/>
      <c r="R22" s="121"/>
      <c r="S22" s="104"/>
      <c r="T22" s="105"/>
      <c r="U22" s="116"/>
      <c r="V22" s="107"/>
      <c r="W22" s="108"/>
      <c r="X22" s="105"/>
      <c r="Y22" s="105"/>
      <c r="Z22" s="110"/>
      <c r="AA22" s="117"/>
      <c r="AB22" s="112"/>
      <c r="AC22" s="118"/>
      <c r="AD22" s="114"/>
      <c r="AE22" s="114"/>
      <c r="AF22" s="114"/>
    </row>
    <row r="23" spans="1:32" ht="18.75" customHeight="1" thickBot="1">
      <c r="A23" s="351" t="s">
        <v>409</v>
      </c>
      <c r="B23" s="352"/>
      <c r="C23" s="352"/>
      <c r="D23" s="352"/>
      <c r="E23" s="455"/>
      <c r="F23" s="455"/>
      <c r="G23" s="102">
        <v>8</v>
      </c>
      <c r="H23" s="352" t="s">
        <v>80</v>
      </c>
      <c r="I23" s="450"/>
      <c r="J23" s="450"/>
      <c r="K23" s="450"/>
      <c r="L23" s="450"/>
      <c r="M23" s="395"/>
      <c r="N23" s="397"/>
      <c r="O23" s="397"/>
      <c r="P23" s="397"/>
      <c r="Q23" s="397"/>
      <c r="R23" s="121"/>
      <c r="S23" s="104"/>
      <c r="T23" s="105">
        <f>X2*R23</f>
        <v>0</v>
      </c>
      <c r="U23" s="120">
        <f>(X2*R23)/AA23</f>
        <v>0</v>
      </c>
      <c r="V23" s="107"/>
      <c r="W23" s="108">
        <v>0</v>
      </c>
      <c r="X23" s="105">
        <f>U23/1</f>
        <v>0</v>
      </c>
      <c r="Y23" s="105"/>
      <c r="Z23" s="110">
        <f>W23*X23</f>
        <v>0</v>
      </c>
      <c r="AA23" s="117">
        <v>1</v>
      </c>
      <c r="AB23" s="112"/>
      <c r="AC23" s="118">
        <f>ROUND(U23*AB23,5)</f>
        <v>0</v>
      </c>
      <c r="AD23" s="114"/>
      <c r="AE23" s="114"/>
      <c r="AF23" s="114"/>
    </row>
    <row r="24" spans="1:32" ht="25.5" customHeight="1" thickBot="1">
      <c r="A24" s="457"/>
      <c r="B24" s="410"/>
      <c r="C24" s="410"/>
      <c r="D24" s="410"/>
      <c r="E24" s="410"/>
      <c r="F24" s="410"/>
      <c r="G24" s="127"/>
      <c r="H24" s="200"/>
      <c r="I24" s="200"/>
      <c r="J24" s="200"/>
      <c r="K24" s="200"/>
      <c r="L24" s="200"/>
      <c r="M24" s="201"/>
      <c r="N24" s="416" t="s">
        <v>47</v>
      </c>
      <c r="O24" s="416"/>
      <c r="P24" s="416"/>
      <c r="Q24" s="417"/>
      <c r="R24" s="418" t="s">
        <v>7</v>
      </c>
      <c r="S24" s="417"/>
      <c r="T24" s="417"/>
      <c r="U24" s="417"/>
      <c r="V24" s="417"/>
      <c r="W24" s="417"/>
      <c r="X24" s="417"/>
      <c r="Y24" s="417"/>
      <c r="Z24" s="417"/>
      <c r="AA24" s="417"/>
      <c r="AB24" s="417"/>
      <c r="AC24" s="124">
        <f>ROUNDUP(SUM(AC6:AC23),5)</f>
        <v>27.527</v>
      </c>
      <c r="AD24" s="114"/>
      <c r="AE24" s="114"/>
      <c r="AF24" s="114"/>
    </row>
    <row r="25" spans="1:32" ht="20.25" customHeight="1">
      <c r="A25" s="403" t="s">
        <v>45</v>
      </c>
      <c r="B25" s="404"/>
      <c r="C25" s="404"/>
      <c r="D25" s="404"/>
      <c r="E25" s="404"/>
      <c r="F25" s="404"/>
      <c r="G25" s="463"/>
      <c r="H25" s="463"/>
      <c r="I25" s="463"/>
      <c r="J25" s="463"/>
      <c r="K25" s="464"/>
      <c r="L25" s="220"/>
      <c r="M25" s="220"/>
      <c r="N25" s="411"/>
      <c r="O25" s="412"/>
      <c r="P25" s="412"/>
      <c r="Q25" s="412"/>
      <c r="R25" s="125"/>
      <c r="S25" s="125"/>
      <c r="T25" s="125"/>
      <c r="U25" s="125"/>
      <c r="V25" s="125"/>
      <c r="W25" s="95" t="s">
        <v>9</v>
      </c>
      <c r="X25" s="95"/>
      <c r="Y25" s="95"/>
      <c r="Z25" s="95"/>
      <c r="AA25" s="95"/>
      <c r="AB25" s="95"/>
      <c r="AC25" s="126">
        <f>ROUND(AC24*10/100,5)</f>
        <v>2.7527</v>
      </c>
      <c r="AD25" s="114"/>
      <c r="AE25" s="114"/>
      <c r="AF25" s="114"/>
    </row>
    <row r="26" spans="1:32" ht="22.5" customHeight="1" thickBot="1">
      <c r="A26" s="329" t="s">
        <v>42</v>
      </c>
      <c r="B26" s="398"/>
      <c r="C26" s="398"/>
      <c r="D26" s="398"/>
      <c r="E26" s="398"/>
      <c r="F26" s="199"/>
      <c r="G26" s="331" t="s">
        <v>46</v>
      </c>
      <c r="H26" s="331"/>
      <c r="I26" s="331" t="s">
        <v>68</v>
      </c>
      <c r="J26" s="398"/>
      <c r="K26" s="399"/>
      <c r="L26" s="199"/>
      <c r="M26" s="199"/>
      <c r="N26" s="127"/>
      <c r="O26" s="200"/>
      <c r="P26" s="410"/>
      <c r="Q26" s="410"/>
      <c r="R26" s="128"/>
      <c r="S26" s="128"/>
      <c r="T26" s="128"/>
      <c r="U26" s="128"/>
      <c r="V26" s="128"/>
      <c r="W26" s="87" t="s">
        <v>6</v>
      </c>
      <c r="X26" s="87"/>
      <c r="Y26" s="87"/>
      <c r="Z26" s="87"/>
      <c r="AA26" s="87"/>
      <c r="AB26" s="87"/>
      <c r="AC26" s="129">
        <f>AC24+AC25</f>
        <v>30.279700000000002</v>
      </c>
      <c r="AD26" s="114"/>
      <c r="AE26" s="114"/>
      <c r="AF26" s="114"/>
    </row>
    <row r="27" spans="18:32" ht="7.5" customHeight="1" thickBot="1">
      <c r="R27" s="319"/>
      <c r="S27" s="319"/>
      <c r="T27" s="205"/>
      <c r="U27" s="205"/>
      <c r="V27" s="205"/>
      <c r="W27" s="205"/>
      <c r="X27" s="205"/>
      <c r="Y27" s="205"/>
      <c r="Z27" s="205"/>
      <c r="AA27" s="212"/>
      <c r="AB27" s="212"/>
      <c r="AC27" s="212"/>
      <c r="AD27" s="81"/>
      <c r="AE27" s="81"/>
      <c r="AF27" s="81"/>
    </row>
    <row r="28" spans="1:32" ht="20.25" customHeight="1">
      <c r="A28" s="196" t="s">
        <v>35</v>
      </c>
      <c r="B28" s="313" t="s">
        <v>36</v>
      </c>
      <c r="C28" s="313"/>
      <c r="D28" s="65" t="s">
        <v>37</v>
      </c>
      <c r="E28" s="65" t="s">
        <v>38</v>
      </c>
      <c r="F28" s="65" t="s">
        <v>39</v>
      </c>
      <c r="G28" s="313" t="s">
        <v>40</v>
      </c>
      <c r="H28" s="313"/>
      <c r="I28" s="313" t="s">
        <v>41</v>
      </c>
      <c r="J28" s="313"/>
      <c r="K28" s="313" t="s">
        <v>52</v>
      </c>
      <c r="L28" s="313"/>
      <c r="M28" s="196" t="s">
        <v>209</v>
      </c>
      <c r="N28" s="462" t="s">
        <v>5</v>
      </c>
      <c r="O28" s="322"/>
      <c r="P28" s="322"/>
      <c r="Q28" s="213"/>
      <c r="R28" s="322"/>
      <c r="S28" s="323"/>
      <c r="T28" s="206"/>
      <c r="U28" s="206"/>
      <c r="V28" s="206"/>
      <c r="W28" s="311" t="s">
        <v>204</v>
      </c>
      <c r="X28" s="312"/>
      <c r="Y28" s="312"/>
      <c r="Z28" s="312"/>
      <c r="AA28" s="312"/>
      <c r="AB28" s="207"/>
      <c r="AC28" s="185">
        <f>AC26/X2</f>
        <v>0.30279700000000004</v>
      </c>
      <c r="AD28" s="130"/>
      <c r="AE28" s="130"/>
      <c r="AF28" s="130"/>
    </row>
    <row r="29" spans="1:32" ht="37.5" customHeight="1">
      <c r="A29" s="196" t="s">
        <v>528</v>
      </c>
      <c r="B29" s="313" t="s">
        <v>108</v>
      </c>
      <c r="C29" s="313"/>
      <c r="D29" s="65" t="s">
        <v>253</v>
      </c>
      <c r="E29" s="65" t="s">
        <v>84</v>
      </c>
      <c r="F29" s="65" t="s">
        <v>85</v>
      </c>
      <c r="G29" s="313" t="s">
        <v>131</v>
      </c>
      <c r="H29" s="313"/>
      <c r="I29" s="313" t="s">
        <v>87</v>
      </c>
      <c r="J29" s="313"/>
      <c r="K29" s="313" t="s">
        <v>59</v>
      </c>
      <c r="L29" s="313"/>
      <c r="M29" s="183">
        <f ca="1">NOW()</f>
        <v>41122.35318252315</v>
      </c>
      <c r="N29" s="102" t="s">
        <v>19</v>
      </c>
      <c r="O29" s="88" t="s">
        <v>20</v>
      </c>
      <c r="P29" s="88" t="s">
        <v>21</v>
      </c>
      <c r="Q29" s="88" t="s">
        <v>22</v>
      </c>
      <c r="R29" s="406" t="s">
        <v>8</v>
      </c>
      <c r="S29" s="407"/>
      <c r="T29" s="203"/>
      <c r="U29" s="203"/>
      <c r="V29" s="203"/>
      <c r="W29" s="184"/>
      <c r="X29" s="204" t="s">
        <v>205</v>
      </c>
      <c r="Y29" s="204"/>
      <c r="Z29" s="204"/>
      <c r="AA29" s="204" t="s">
        <v>23</v>
      </c>
      <c r="AB29" s="408" t="s">
        <v>24</v>
      </c>
      <c r="AC29" s="409"/>
      <c r="AD29" s="130"/>
      <c r="AE29" s="130"/>
      <c r="AF29" s="130"/>
    </row>
    <row r="30" spans="14:29" ht="19.5" customHeight="1" thickBot="1">
      <c r="N30" s="136">
        <f>X2</f>
        <v>100</v>
      </c>
      <c r="O30" s="137"/>
      <c r="P30" s="138">
        <f>AC26</f>
        <v>30.279700000000002</v>
      </c>
      <c r="Q30" s="139">
        <v>0</v>
      </c>
      <c r="R30" s="307">
        <f>P30+Q30</f>
        <v>30.279700000000002</v>
      </c>
      <c r="S30" s="308"/>
      <c r="T30" s="140"/>
      <c r="U30" s="141"/>
      <c r="V30" s="141"/>
      <c r="W30" s="127"/>
      <c r="X30" s="142">
        <f>AC28/AA30</f>
        <v>1.0093233333333336</v>
      </c>
      <c r="Y30" s="142"/>
      <c r="Z30" s="142"/>
      <c r="AA30" s="143">
        <v>0.3</v>
      </c>
      <c r="AB30" s="309">
        <f ca="1">NOW()</f>
        <v>41122.35318252315</v>
      </c>
      <c r="AC30" s="310"/>
    </row>
  </sheetData>
  <sheetProtection/>
  <mergeCells count="103">
    <mergeCell ref="A1:K1"/>
    <mergeCell ref="N1:AC1"/>
    <mergeCell ref="A2:B2"/>
    <mergeCell ref="C2:G2"/>
    <mergeCell ref="N2:O2"/>
    <mergeCell ref="P2:T2"/>
    <mergeCell ref="A6:D6"/>
    <mergeCell ref="E6:F6"/>
    <mergeCell ref="H6:M6"/>
    <mergeCell ref="N6:Q6"/>
    <mergeCell ref="A7:D7"/>
    <mergeCell ref="E7:F7"/>
    <mergeCell ref="H7:M7"/>
    <mergeCell ref="N7:Q7"/>
    <mergeCell ref="C3:G4"/>
    <mergeCell ref="P3:V4"/>
    <mergeCell ref="A5:D5"/>
    <mergeCell ref="E5:F5"/>
    <mergeCell ref="G5:M5"/>
    <mergeCell ref="N5:Q5"/>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23:F24"/>
    <mergeCell ref="H23:M23"/>
    <mergeCell ref="N23:Q23"/>
    <mergeCell ref="N24:Q24"/>
    <mergeCell ref="R24:AB24"/>
    <mergeCell ref="A25:K25"/>
    <mergeCell ref="N25:Q25"/>
    <mergeCell ref="A20:F20"/>
    <mergeCell ref="H20:M20"/>
    <mergeCell ref="N20:Q20"/>
    <mergeCell ref="A21:F22"/>
    <mergeCell ref="H21:M21"/>
    <mergeCell ref="N21:Q21"/>
    <mergeCell ref="H22:M22"/>
    <mergeCell ref="N22:Q22"/>
    <mergeCell ref="A26:E26"/>
    <mergeCell ref="G26:H26"/>
    <mergeCell ref="I26:K26"/>
    <mergeCell ref="P26:Q26"/>
    <mergeCell ref="R27:S27"/>
    <mergeCell ref="B28:C28"/>
    <mergeCell ref="G28:H28"/>
    <mergeCell ref="I28:J28"/>
    <mergeCell ref="K28:L28"/>
    <mergeCell ref="N28:P28"/>
    <mergeCell ref="AB29:AC29"/>
    <mergeCell ref="R30:S30"/>
    <mergeCell ref="AB30:AC30"/>
    <mergeCell ref="R28:S28"/>
    <mergeCell ref="W28:AA28"/>
    <mergeCell ref="B29:C29"/>
    <mergeCell ref="G29:H29"/>
    <mergeCell ref="I29:J29"/>
    <mergeCell ref="K29:L29"/>
    <mergeCell ref="R29:S29"/>
  </mergeCells>
  <hyperlinks>
    <hyperlink ref="A6:D6" location="'Pie Crust'!A1" display="Pie Crust -- SEE RECIPE"/>
    <hyperlink ref="M1" location="LIST!A1" display="BACK TO MENU LIST"/>
  </hyperlinks>
  <printOptions/>
  <pageMargins left="0.7" right="0.45" top="0.75" bottom="0.5" header="0.3" footer="0.3"/>
  <pageSetup horizontalDpi="600" verticalDpi="600" orientation="landscape" scale="78" r:id="rId1"/>
  <colBreaks count="1" manualBreakCount="1">
    <brk id="13" max="65535" man="1"/>
  </colBreaks>
</worksheet>
</file>

<file path=xl/worksheets/sheet25.xml><?xml version="1.0" encoding="utf-8"?>
<worksheet xmlns="http://schemas.openxmlformats.org/spreadsheetml/2006/main" xmlns:r="http://schemas.openxmlformats.org/officeDocument/2006/relationships">
  <dimension ref="A1:AH30"/>
  <sheetViews>
    <sheetView zoomScalePageLayoutView="0" workbookViewId="0" topLeftCell="M1">
      <selection activeCell="M1" sqref="M1"/>
    </sheetView>
  </sheetViews>
  <sheetFormatPr defaultColWidth="9.140625" defaultRowHeight="12.75"/>
  <cols>
    <col min="1" max="1" width="9.8515625" style="194" customWidth="1"/>
    <col min="2" max="3" width="9.140625" style="194" customWidth="1"/>
    <col min="4" max="4" width="6.7109375" style="194" customWidth="1"/>
    <col min="5" max="5" width="9.140625" style="194" customWidth="1"/>
    <col min="6" max="6" width="14.421875" style="194" customWidth="1"/>
    <col min="7" max="7" width="4.8515625" style="194" customWidth="1"/>
    <col min="8" max="8" width="8.57421875" style="194" customWidth="1"/>
    <col min="9" max="9" width="9.8515625" style="194" customWidth="1"/>
    <col min="10" max="10" width="8.57421875" style="194" customWidth="1"/>
    <col min="11" max="12" width="13.7109375" style="194" customWidth="1"/>
    <col min="13" max="13" width="36.140625" style="194" customWidth="1"/>
    <col min="14" max="16" width="9.140625" style="194" customWidth="1"/>
    <col min="17" max="17" width="6.140625" style="194" customWidth="1"/>
    <col min="18" max="18" width="8.57421875" style="194" customWidth="1"/>
    <col min="19" max="19" width="7.7109375" style="194" customWidth="1"/>
    <col min="20" max="20" width="10.421875" style="194" customWidth="1"/>
    <col min="21" max="22" width="8.8515625" style="194" customWidth="1"/>
    <col min="23" max="23" width="9.8515625" style="194" customWidth="1"/>
    <col min="24" max="24" width="12.28125" style="194" customWidth="1"/>
    <col min="25" max="25" width="4.57421875" style="194" customWidth="1"/>
    <col min="26" max="26" width="10.28125" style="194" customWidth="1"/>
    <col min="27" max="27" width="8.140625" style="194" customWidth="1"/>
    <col min="28" max="28" width="8.57421875" style="194" customWidth="1"/>
    <col min="29" max="29" width="11.57421875" style="194" customWidth="1"/>
    <col min="30" max="32" width="9.00390625" style="194" customWidth="1"/>
    <col min="33" max="16384" width="9.140625" style="194" customWidth="1"/>
  </cols>
  <sheetData>
    <row r="1" spans="1:34" ht="21">
      <c r="A1" s="425" t="s">
        <v>43</v>
      </c>
      <c r="B1" s="425"/>
      <c r="C1" s="425"/>
      <c r="D1" s="425"/>
      <c r="E1" s="425"/>
      <c r="F1" s="425"/>
      <c r="G1" s="425"/>
      <c r="H1" s="425"/>
      <c r="I1" s="425"/>
      <c r="J1" s="425"/>
      <c r="K1" s="425"/>
      <c r="L1" s="78"/>
      <c r="M1" s="243" t="s">
        <v>584</v>
      </c>
      <c r="N1" s="386" t="s">
        <v>56</v>
      </c>
      <c r="O1" s="387"/>
      <c r="P1" s="387"/>
      <c r="Q1" s="387"/>
      <c r="R1" s="387"/>
      <c r="S1" s="387"/>
      <c r="T1" s="387"/>
      <c r="U1" s="387"/>
      <c r="V1" s="387"/>
      <c r="W1" s="387"/>
      <c r="X1" s="387"/>
      <c r="Y1" s="387"/>
      <c r="Z1" s="387"/>
      <c r="AA1" s="387"/>
      <c r="AB1" s="387"/>
      <c r="AC1" s="387"/>
      <c r="AD1" s="205"/>
      <c r="AE1" s="205"/>
      <c r="AF1" s="205"/>
      <c r="AG1" s="81"/>
      <c r="AH1" s="81"/>
    </row>
    <row r="2" spans="1:34" ht="47.25" customHeight="1" thickBot="1">
      <c r="A2" s="369" t="s">
        <v>44</v>
      </c>
      <c r="B2" s="369"/>
      <c r="C2" s="388" t="s">
        <v>529</v>
      </c>
      <c r="D2" s="388"/>
      <c r="E2" s="388"/>
      <c r="F2" s="388"/>
      <c r="G2" s="388"/>
      <c r="H2" s="212" t="s">
        <v>55</v>
      </c>
      <c r="I2" s="82">
        <v>100</v>
      </c>
      <c r="J2" s="212" t="s">
        <v>48</v>
      </c>
      <c r="K2" s="83">
        <v>1</v>
      </c>
      <c r="L2" s="84" t="s">
        <v>233</v>
      </c>
      <c r="M2" s="85"/>
      <c r="N2" s="427" t="s">
        <v>17</v>
      </c>
      <c r="O2" s="427"/>
      <c r="P2" s="390" t="str">
        <f>C2</f>
        <v>Peach  Cobbler</v>
      </c>
      <c r="Q2" s="390"/>
      <c r="R2" s="390"/>
      <c r="S2" s="390"/>
      <c r="T2" s="391"/>
      <c r="U2" s="86"/>
      <c r="V2" s="86"/>
      <c r="W2" s="212" t="s">
        <v>55</v>
      </c>
      <c r="X2" s="87">
        <f>I2</f>
        <v>100</v>
      </c>
      <c r="Y2" s="95"/>
      <c r="Z2" s="88" t="s">
        <v>53</v>
      </c>
      <c r="AA2" s="89">
        <f>K2</f>
        <v>1</v>
      </c>
      <c r="AB2" s="90" t="s">
        <v>233</v>
      </c>
      <c r="AC2" s="91"/>
      <c r="AD2" s="92"/>
      <c r="AE2" s="92"/>
      <c r="AF2" s="92"/>
      <c r="AG2" s="91"/>
      <c r="AH2" s="91"/>
    </row>
    <row r="3" spans="1:34" ht="19.5" customHeight="1">
      <c r="A3" s="209"/>
      <c r="B3" s="369"/>
      <c r="C3" s="419"/>
      <c r="D3" s="419"/>
      <c r="E3" s="419"/>
      <c r="F3" s="419"/>
      <c r="G3" s="419"/>
      <c r="H3" s="211"/>
      <c r="I3" s="205"/>
      <c r="J3" s="212"/>
      <c r="K3" s="89"/>
      <c r="L3" s="93"/>
      <c r="M3" s="94"/>
      <c r="N3" s="212"/>
      <c r="O3" s="212"/>
      <c r="P3" s="430">
        <f>C3</f>
        <v>0</v>
      </c>
      <c r="Q3" s="419"/>
      <c r="R3" s="419"/>
      <c r="S3" s="419"/>
      <c r="T3" s="419"/>
      <c r="U3" s="419"/>
      <c r="V3" s="419"/>
      <c r="W3" s="212"/>
      <c r="X3" s="95">
        <f>I3</f>
        <v>0</v>
      </c>
      <c r="Y3" s="95"/>
      <c r="Z3" s="88"/>
      <c r="AA3" s="89"/>
      <c r="AB3" s="90"/>
      <c r="AC3" s="91"/>
      <c r="AD3" s="92"/>
      <c r="AE3" s="92"/>
      <c r="AF3" s="92"/>
      <c r="AG3" s="91"/>
      <c r="AH3" s="91"/>
    </row>
    <row r="4" spans="2:34" ht="15" customHeight="1" thickBot="1">
      <c r="B4" s="410"/>
      <c r="C4" s="410"/>
      <c r="D4" s="410"/>
      <c r="E4" s="410"/>
      <c r="F4" s="410"/>
      <c r="G4" s="410"/>
      <c r="H4" s="96"/>
      <c r="I4" s="96"/>
      <c r="N4" s="97"/>
      <c r="O4" s="97"/>
      <c r="P4" s="410"/>
      <c r="Q4" s="410"/>
      <c r="R4" s="410"/>
      <c r="S4" s="410"/>
      <c r="T4" s="410"/>
      <c r="U4" s="410"/>
      <c r="V4" s="410"/>
      <c r="W4" s="205"/>
      <c r="X4" s="91"/>
      <c r="Y4" s="91"/>
      <c r="Z4" s="91"/>
      <c r="AA4" s="91"/>
      <c r="AB4" s="91"/>
      <c r="AC4" s="91"/>
      <c r="AD4" s="98"/>
      <c r="AE4" s="98"/>
      <c r="AF4" s="98"/>
      <c r="AG4" s="91"/>
      <c r="AH4" s="91"/>
    </row>
    <row r="5" spans="1:32" ht="45.75" customHeight="1" thickBot="1">
      <c r="A5" s="380" t="s">
        <v>1</v>
      </c>
      <c r="B5" s="431"/>
      <c r="C5" s="431"/>
      <c r="D5" s="432"/>
      <c r="E5" s="422" t="s">
        <v>54</v>
      </c>
      <c r="F5" s="424"/>
      <c r="G5" s="422" t="s">
        <v>32</v>
      </c>
      <c r="H5" s="423"/>
      <c r="I5" s="423"/>
      <c r="J5" s="423"/>
      <c r="K5" s="423"/>
      <c r="L5" s="423"/>
      <c r="M5" s="424"/>
      <c r="N5" s="420" t="s">
        <v>1</v>
      </c>
      <c r="O5" s="421"/>
      <c r="P5" s="421"/>
      <c r="Q5" s="421"/>
      <c r="R5" s="99" t="s">
        <v>31</v>
      </c>
      <c r="S5" s="210" t="s">
        <v>2</v>
      </c>
      <c r="T5" s="100" t="s">
        <v>51</v>
      </c>
      <c r="U5" s="99" t="s">
        <v>30</v>
      </c>
      <c r="V5" s="99" t="s">
        <v>49</v>
      </c>
      <c r="W5" s="99" t="s">
        <v>58</v>
      </c>
      <c r="X5" s="392" t="s">
        <v>164</v>
      </c>
      <c r="Y5" s="392"/>
      <c r="Z5" s="99" t="s">
        <v>50</v>
      </c>
      <c r="AA5" s="100" t="s">
        <v>13</v>
      </c>
      <c r="AB5" s="100" t="s">
        <v>207</v>
      </c>
      <c r="AC5" s="101" t="s">
        <v>208</v>
      </c>
      <c r="AD5" s="205"/>
      <c r="AE5" s="205"/>
      <c r="AF5" s="205"/>
    </row>
    <row r="6" spans="1:32" ht="18.75" customHeight="1">
      <c r="A6" s="434" t="s">
        <v>213</v>
      </c>
      <c r="B6" s="435"/>
      <c r="C6" s="435"/>
      <c r="D6" s="436"/>
      <c r="E6" s="365" t="s">
        <v>234</v>
      </c>
      <c r="F6" s="366"/>
      <c r="G6" s="102">
        <v>1</v>
      </c>
      <c r="H6" s="363" t="s">
        <v>235</v>
      </c>
      <c r="I6" s="428"/>
      <c r="J6" s="428"/>
      <c r="K6" s="428"/>
      <c r="L6" s="428"/>
      <c r="M6" s="429"/>
      <c r="N6" s="396" t="str">
        <f aca="true" t="shared" si="0" ref="N6:N21">A6</f>
        <v>Pie Crust -- SEE RECIPE</v>
      </c>
      <c r="O6" s="397"/>
      <c r="P6" s="397"/>
      <c r="Q6" s="397"/>
      <c r="R6" s="103">
        <v>0.325</v>
      </c>
      <c r="S6" s="104" t="s">
        <v>57</v>
      </c>
      <c r="T6" s="105">
        <f>R6*X2</f>
        <v>32.5</v>
      </c>
      <c r="U6" s="116">
        <f>(X2*R6)/AA6</f>
        <v>32.5</v>
      </c>
      <c r="V6" s="107" t="s">
        <v>57</v>
      </c>
      <c r="W6" s="108">
        <v>0.37</v>
      </c>
      <c r="X6" s="109">
        <f>U6/1</f>
        <v>32.5</v>
      </c>
      <c r="Y6" s="109"/>
      <c r="Z6" s="110">
        <f>W6*X6</f>
        <v>12.025</v>
      </c>
      <c r="AA6" s="111">
        <v>1</v>
      </c>
      <c r="AB6" s="112">
        <f>Z6/X2</f>
        <v>0.12025000000000001</v>
      </c>
      <c r="AC6" s="113">
        <f>Z6</f>
        <v>12.025</v>
      </c>
      <c r="AD6" s="114"/>
      <c r="AE6" s="114"/>
      <c r="AF6" s="114"/>
    </row>
    <row r="7" spans="1:32" ht="18.75" customHeight="1">
      <c r="A7" s="351" t="s">
        <v>518</v>
      </c>
      <c r="B7" s="352"/>
      <c r="C7" s="352"/>
      <c r="D7" s="353"/>
      <c r="E7" s="356" t="s">
        <v>237</v>
      </c>
      <c r="F7" s="355"/>
      <c r="G7" s="102">
        <v>2</v>
      </c>
      <c r="H7" s="352" t="s">
        <v>238</v>
      </c>
      <c r="I7" s="394"/>
      <c r="J7" s="394"/>
      <c r="K7" s="394"/>
      <c r="L7" s="394"/>
      <c r="M7" s="395"/>
      <c r="N7" s="396" t="str">
        <f t="shared" si="0"/>
        <v>Pie Filling, Peach, Prepared</v>
      </c>
      <c r="O7" s="397"/>
      <c r="P7" s="397"/>
      <c r="Q7" s="397"/>
      <c r="R7" s="115">
        <v>0.03</v>
      </c>
      <c r="S7" s="104" t="s">
        <v>180</v>
      </c>
      <c r="T7" s="109">
        <f>X2*R7</f>
        <v>3</v>
      </c>
      <c r="U7" s="116">
        <f>(X2*R7)/AA7</f>
        <v>3</v>
      </c>
      <c r="V7" s="107" t="s">
        <v>180</v>
      </c>
      <c r="W7" s="108">
        <v>11.23</v>
      </c>
      <c r="X7" s="109">
        <f>U7/1</f>
        <v>3</v>
      </c>
      <c r="Y7" s="109"/>
      <c r="Z7" s="110">
        <f>W7*X7</f>
        <v>33.69</v>
      </c>
      <c r="AA7" s="117">
        <v>1</v>
      </c>
      <c r="AB7" s="112">
        <f>Z7/X2</f>
        <v>0.3369</v>
      </c>
      <c r="AC7" s="113">
        <f>Z7</f>
        <v>33.69</v>
      </c>
      <c r="AD7" s="114"/>
      <c r="AE7" s="114"/>
      <c r="AF7" s="114"/>
    </row>
    <row r="8" spans="1:32" ht="18.75" customHeight="1">
      <c r="A8" s="351"/>
      <c r="B8" s="352"/>
      <c r="C8" s="352"/>
      <c r="D8" s="353"/>
      <c r="E8" s="354"/>
      <c r="F8" s="355"/>
      <c r="G8" s="102">
        <v>3</v>
      </c>
      <c r="H8" s="352" t="s">
        <v>239</v>
      </c>
      <c r="I8" s="394"/>
      <c r="J8" s="394"/>
      <c r="K8" s="394"/>
      <c r="L8" s="394"/>
      <c r="M8" s="395"/>
      <c r="N8" s="396">
        <f>A8</f>
        <v>0</v>
      </c>
      <c r="O8" s="397"/>
      <c r="P8" s="397"/>
      <c r="Q8" s="397"/>
      <c r="R8" s="115"/>
      <c r="S8" s="104"/>
      <c r="T8" s="105"/>
      <c r="U8" s="116"/>
      <c r="V8" s="107"/>
      <c r="W8" s="108"/>
      <c r="X8" s="109"/>
      <c r="Y8" s="109"/>
      <c r="Z8" s="110"/>
      <c r="AA8" s="117"/>
      <c r="AB8" s="112"/>
      <c r="AC8" s="118"/>
      <c r="AD8" s="114"/>
      <c r="AE8" s="114"/>
      <c r="AF8" s="114"/>
    </row>
    <row r="9" spans="1:32" ht="18.75" customHeight="1">
      <c r="A9" s="351"/>
      <c r="B9" s="352"/>
      <c r="C9" s="352"/>
      <c r="D9" s="353"/>
      <c r="E9" s="356"/>
      <c r="F9" s="355"/>
      <c r="G9" s="102">
        <v>4</v>
      </c>
      <c r="H9" s="352" t="s">
        <v>240</v>
      </c>
      <c r="I9" s="394"/>
      <c r="J9" s="394"/>
      <c r="K9" s="394"/>
      <c r="L9" s="394"/>
      <c r="M9" s="395"/>
      <c r="N9" s="396">
        <f t="shared" si="0"/>
        <v>0</v>
      </c>
      <c r="O9" s="397"/>
      <c r="P9" s="397"/>
      <c r="Q9" s="397"/>
      <c r="R9" s="115"/>
      <c r="S9" s="104"/>
      <c r="T9" s="105"/>
      <c r="U9" s="116"/>
      <c r="V9" s="107"/>
      <c r="W9" s="108"/>
      <c r="X9" s="109"/>
      <c r="Y9" s="109"/>
      <c r="Z9" s="110"/>
      <c r="AA9" s="117"/>
      <c r="AB9" s="112"/>
      <c r="AC9" s="118"/>
      <c r="AD9" s="114"/>
      <c r="AE9" s="114"/>
      <c r="AF9" s="114"/>
    </row>
    <row r="10" spans="1:32" ht="18.75" customHeight="1">
      <c r="A10" s="351"/>
      <c r="B10" s="352"/>
      <c r="C10" s="352"/>
      <c r="D10" s="353"/>
      <c r="E10" s="356"/>
      <c r="F10" s="355"/>
      <c r="G10" s="102"/>
      <c r="H10" s="352" t="s">
        <v>241</v>
      </c>
      <c r="I10" s="473"/>
      <c r="J10" s="473"/>
      <c r="K10" s="473"/>
      <c r="L10" s="473"/>
      <c r="M10" s="474"/>
      <c r="N10" s="396">
        <f t="shared" si="0"/>
        <v>0</v>
      </c>
      <c r="O10" s="397"/>
      <c r="P10" s="397"/>
      <c r="Q10" s="397"/>
      <c r="R10" s="119"/>
      <c r="S10" s="104"/>
      <c r="T10" s="105"/>
      <c r="U10" s="116"/>
      <c r="V10" s="107"/>
      <c r="W10" s="108"/>
      <c r="X10" s="109"/>
      <c r="Y10" s="109"/>
      <c r="Z10" s="110"/>
      <c r="AA10" s="117"/>
      <c r="AB10" s="112"/>
      <c r="AC10" s="118"/>
      <c r="AD10" s="114"/>
      <c r="AE10" s="114"/>
      <c r="AF10" s="114"/>
    </row>
    <row r="11" spans="1:32" ht="18.75" customHeight="1">
      <c r="A11" s="351"/>
      <c r="B11" s="352"/>
      <c r="C11" s="352"/>
      <c r="D11" s="353"/>
      <c r="E11" s="356"/>
      <c r="F11" s="355"/>
      <c r="G11" s="102">
        <v>5</v>
      </c>
      <c r="H11" s="352" t="s">
        <v>242</v>
      </c>
      <c r="I11" s="473"/>
      <c r="J11" s="473"/>
      <c r="K11" s="473"/>
      <c r="L11" s="473"/>
      <c r="M11" s="474"/>
      <c r="N11" s="393">
        <f t="shared" si="0"/>
        <v>0</v>
      </c>
      <c r="O11" s="359"/>
      <c r="P11" s="359"/>
      <c r="Q11" s="359"/>
      <c r="R11" s="115"/>
      <c r="S11" s="104"/>
      <c r="T11" s="105"/>
      <c r="U11" s="116"/>
      <c r="V11" s="107"/>
      <c r="W11" s="108"/>
      <c r="X11" s="109"/>
      <c r="Y11" s="109"/>
      <c r="Z11" s="110"/>
      <c r="AA11" s="117"/>
      <c r="AB11" s="112"/>
      <c r="AC11" s="113"/>
      <c r="AD11" s="114"/>
      <c r="AE11" s="114"/>
      <c r="AF11" s="114"/>
    </row>
    <row r="12" spans="1:32" ht="18.75" customHeight="1">
      <c r="A12" s="351"/>
      <c r="B12" s="352"/>
      <c r="C12" s="352"/>
      <c r="D12" s="353"/>
      <c r="E12" s="356"/>
      <c r="F12" s="355"/>
      <c r="G12" s="102">
        <v>6</v>
      </c>
      <c r="H12" s="352" t="s">
        <v>530</v>
      </c>
      <c r="I12" s="473"/>
      <c r="J12" s="473"/>
      <c r="K12" s="473"/>
      <c r="L12" s="473"/>
      <c r="M12" s="474"/>
      <c r="N12" s="351">
        <f>A12</f>
        <v>0</v>
      </c>
      <c r="O12" s="357"/>
      <c r="P12" s="357"/>
      <c r="Q12" s="357"/>
      <c r="R12" s="115"/>
      <c r="S12" s="104"/>
      <c r="T12" s="105"/>
      <c r="U12" s="116"/>
      <c r="V12" s="107"/>
      <c r="W12" s="108"/>
      <c r="X12" s="109"/>
      <c r="Y12" s="109"/>
      <c r="Z12" s="110"/>
      <c r="AA12" s="117"/>
      <c r="AB12" s="112"/>
      <c r="AC12" s="118"/>
      <c r="AD12" s="114"/>
      <c r="AE12" s="114"/>
      <c r="AF12" s="114"/>
    </row>
    <row r="13" spans="1:32" ht="18.75" customHeight="1">
      <c r="A13" s="351"/>
      <c r="B13" s="352"/>
      <c r="C13" s="352"/>
      <c r="D13" s="353"/>
      <c r="E13" s="354"/>
      <c r="F13" s="355"/>
      <c r="G13" s="102">
        <v>7</v>
      </c>
      <c r="H13" s="352" t="s">
        <v>244</v>
      </c>
      <c r="I13" s="394"/>
      <c r="J13" s="394"/>
      <c r="K13" s="394"/>
      <c r="L13" s="394"/>
      <c r="M13" s="395"/>
      <c r="N13" s="396">
        <f t="shared" si="0"/>
        <v>0</v>
      </c>
      <c r="O13" s="397"/>
      <c r="P13" s="397"/>
      <c r="Q13" s="397"/>
      <c r="R13" s="115"/>
      <c r="S13" s="104"/>
      <c r="T13" s="105"/>
      <c r="U13" s="116"/>
      <c r="V13" s="107"/>
      <c r="W13" s="108"/>
      <c r="X13" s="109"/>
      <c r="Y13" s="109"/>
      <c r="Z13" s="110"/>
      <c r="AA13" s="117"/>
      <c r="AB13" s="112"/>
      <c r="AC13" s="118"/>
      <c r="AD13" s="114"/>
      <c r="AE13" s="114"/>
      <c r="AF13" s="114"/>
    </row>
    <row r="14" spans="1:32" ht="18.75" customHeight="1">
      <c r="A14" s="351"/>
      <c r="B14" s="352"/>
      <c r="C14" s="352"/>
      <c r="D14" s="353"/>
      <c r="E14" s="354"/>
      <c r="F14" s="355"/>
      <c r="G14" s="102">
        <v>8</v>
      </c>
      <c r="H14" s="352" t="s">
        <v>245</v>
      </c>
      <c r="I14" s="394"/>
      <c r="J14" s="394"/>
      <c r="K14" s="394"/>
      <c r="L14" s="394"/>
      <c r="M14" s="395"/>
      <c r="N14" s="396">
        <f t="shared" si="0"/>
        <v>0</v>
      </c>
      <c r="O14" s="397"/>
      <c r="P14" s="397"/>
      <c r="Q14" s="397"/>
      <c r="R14" s="115"/>
      <c r="S14" s="104"/>
      <c r="T14" s="105"/>
      <c r="U14" s="116"/>
      <c r="V14" s="107"/>
      <c r="W14" s="108"/>
      <c r="X14" s="109"/>
      <c r="Y14" s="109"/>
      <c r="Z14" s="110"/>
      <c r="AA14" s="117"/>
      <c r="AB14" s="112"/>
      <c r="AC14" s="118"/>
      <c r="AD14" s="114"/>
      <c r="AE14" s="114"/>
      <c r="AF14" s="114"/>
    </row>
    <row r="15" spans="1:32" ht="18.75" customHeight="1">
      <c r="A15" s="351"/>
      <c r="B15" s="352"/>
      <c r="C15" s="352"/>
      <c r="D15" s="353"/>
      <c r="E15" s="354"/>
      <c r="F15" s="355"/>
      <c r="G15" s="102">
        <v>9</v>
      </c>
      <c r="H15" s="352" t="s">
        <v>531</v>
      </c>
      <c r="I15" s="394"/>
      <c r="J15" s="394"/>
      <c r="K15" s="394"/>
      <c r="L15" s="394"/>
      <c r="M15" s="395"/>
      <c r="N15" s="396">
        <f t="shared" si="0"/>
        <v>0</v>
      </c>
      <c r="O15" s="397"/>
      <c r="P15" s="397"/>
      <c r="Q15" s="397"/>
      <c r="R15" s="115"/>
      <c r="S15" s="104"/>
      <c r="T15" s="105"/>
      <c r="U15" s="116"/>
      <c r="V15" s="107"/>
      <c r="W15" s="108"/>
      <c r="X15" s="105"/>
      <c r="Y15" s="105"/>
      <c r="Z15" s="110"/>
      <c r="AA15" s="117"/>
      <c r="AB15" s="112"/>
      <c r="AC15" s="118"/>
      <c r="AD15" s="114"/>
      <c r="AE15" s="114"/>
      <c r="AF15" s="114"/>
    </row>
    <row r="16" spans="1:32" ht="18.75" customHeight="1">
      <c r="A16" s="351"/>
      <c r="B16" s="352"/>
      <c r="C16" s="352"/>
      <c r="D16" s="353"/>
      <c r="E16" s="354"/>
      <c r="F16" s="355"/>
      <c r="G16" s="102">
        <v>10</v>
      </c>
      <c r="H16" s="352" t="s">
        <v>247</v>
      </c>
      <c r="I16" s="394"/>
      <c r="J16" s="394"/>
      <c r="K16" s="394"/>
      <c r="L16" s="394"/>
      <c r="M16" s="395"/>
      <c r="N16" s="396">
        <f t="shared" si="0"/>
        <v>0</v>
      </c>
      <c r="O16" s="397"/>
      <c r="P16" s="397"/>
      <c r="Q16" s="397"/>
      <c r="R16" s="115"/>
      <c r="S16" s="104"/>
      <c r="T16" s="105"/>
      <c r="U16" s="116"/>
      <c r="V16" s="107"/>
      <c r="W16" s="108"/>
      <c r="X16" s="105"/>
      <c r="Y16" s="105"/>
      <c r="Z16" s="110"/>
      <c r="AA16" s="117"/>
      <c r="AB16" s="112"/>
      <c r="AC16" s="118"/>
      <c r="AD16" s="114"/>
      <c r="AE16" s="114"/>
      <c r="AF16" s="114"/>
    </row>
    <row r="17" spans="1:32" ht="18.75" customHeight="1">
      <c r="A17" s="351"/>
      <c r="B17" s="352"/>
      <c r="C17" s="352"/>
      <c r="D17" s="353"/>
      <c r="E17" s="354"/>
      <c r="F17" s="355"/>
      <c r="G17" s="102"/>
      <c r="H17" s="352" t="s">
        <v>248</v>
      </c>
      <c r="I17" s="394"/>
      <c r="J17" s="394"/>
      <c r="K17" s="394"/>
      <c r="L17" s="394"/>
      <c r="M17" s="395"/>
      <c r="N17" s="396">
        <f t="shared" si="0"/>
        <v>0</v>
      </c>
      <c r="O17" s="397"/>
      <c r="P17" s="397"/>
      <c r="Q17" s="397"/>
      <c r="R17" s="115"/>
      <c r="S17" s="104"/>
      <c r="T17" s="105"/>
      <c r="U17" s="116"/>
      <c r="V17" s="107"/>
      <c r="W17" s="108"/>
      <c r="X17" s="105"/>
      <c r="Y17" s="105"/>
      <c r="Z17" s="110"/>
      <c r="AA17" s="117"/>
      <c r="AB17" s="112"/>
      <c r="AC17" s="118"/>
      <c r="AD17" s="114"/>
      <c r="AE17" s="114"/>
      <c r="AF17" s="114"/>
    </row>
    <row r="18" spans="1:32" ht="18.75" customHeight="1">
      <c r="A18" s="351"/>
      <c r="B18" s="352"/>
      <c r="C18" s="352"/>
      <c r="D18" s="353"/>
      <c r="E18" s="354"/>
      <c r="F18" s="355"/>
      <c r="G18" s="102">
        <v>11</v>
      </c>
      <c r="H18" s="352" t="s">
        <v>249</v>
      </c>
      <c r="I18" s="394"/>
      <c r="J18" s="394"/>
      <c r="K18" s="394"/>
      <c r="L18" s="394"/>
      <c r="M18" s="395"/>
      <c r="N18" s="396">
        <f t="shared" si="0"/>
        <v>0</v>
      </c>
      <c r="O18" s="397"/>
      <c r="P18" s="397"/>
      <c r="Q18" s="397"/>
      <c r="R18" s="115"/>
      <c r="S18" s="104"/>
      <c r="T18" s="105"/>
      <c r="U18" s="116"/>
      <c r="V18" s="107"/>
      <c r="W18" s="108"/>
      <c r="X18" s="105"/>
      <c r="Y18" s="105"/>
      <c r="Z18" s="110"/>
      <c r="AA18" s="117"/>
      <c r="AB18" s="112"/>
      <c r="AC18" s="118"/>
      <c r="AD18" s="114"/>
      <c r="AE18" s="114"/>
      <c r="AF18" s="114"/>
    </row>
    <row r="19" spans="1:32" ht="18.75" customHeight="1">
      <c r="A19" s="351"/>
      <c r="B19" s="352"/>
      <c r="C19" s="352"/>
      <c r="D19" s="353"/>
      <c r="E19" s="354"/>
      <c r="F19" s="355"/>
      <c r="G19" s="102"/>
      <c r="H19" s="352"/>
      <c r="I19" s="394"/>
      <c r="J19" s="394"/>
      <c r="K19" s="394"/>
      <c r="L19" s="394"/>
      <c r="M19" s="395"/>
      <c r="N19" s="396">
        <f t="shared" si="0"/>
        <v>0</v>
      </c>
      <c r="O19" s="397"/>
      <c r="P19" s="397"/>
      <c r="Q19" s="397"/>
      <c r="R19" s="115"/>
      <c r="S19" s="104"/>
      <c r="T19" s="105"/>
      <c r="U19" s="120"/>
      <c r="V19" s="107"/>
      <c r="W19" s="108"/>
      <c r="X19" s="105"/>
      <c r="Y19" s="105"/>
      <c r="Z19" s="110"/>
      <c r="AA19" s="117"/>
      <c r="AB19" s="112"/>
      <c r="AC19" s="118"/>
      <c r="AD19" s="114"/>
      <c r="AE19" s="114"/>
      <c r="AF19" s="114"/>
    </row>
    <row r="20" spans="1:32" ht="18.75" customHeight="1">
      <c r="A20" s="351"/>
      <c r="B20" s="352"/>
      <c r="C20" s="352"/>
      <c r="D20" s="353"/>
      <c r="E20" s="354"/>
      <c r="F20" s="355"/>
      <c r="G20" s="102"/>
      <c r="H20" s="352"/>
      <c r="I20" s="394"/>
      <c r="J20" s="394"/>
      <c r="K20" s="394"/>
      <c r="L20" s="394"/>
      <c r="M20" s="395"/>
      <c r="N20" s="396">
        <f t="shared" si="0"/>
        <v>0</v>
      </c>
      <c r="O20" s="397"/>
      <c r="P20" s="397"/>
      <c r="Q20" s="397"/>
      <c r="R20" s="115"/>
      <c r="S20" s="104"/>
      <c r="T20" s="105"/>
      <c r="U20" s="120"/>
      <c r="V20" s="107"/>
      <c r="W20" s="108"/>
      <c r="X20" s="105"/>
      <c r="Y20" s="105"/>
      <c r="Z20" s="110"/>
      <c r="AA20" s="117"/>
      <c r="AB20" s="112"/>
      <c r="AC20" s="118"/>
      <c r="AD20" s="114"/>
      <c r="AE20" s="114"/>
      <c r="AF20" s="114"/>
    </row>
    <row r="21" spans="1:32" ht="18.75" customHeight="1">
      <c r="A21" s="351"/>
      <c r="B21" s="352"/>
      <c r="C21" s="352"/>
      <c r="D21" s="353"/>
      <c r="E21" s="354"/>
      <c r="F21" s="355"/>
      <c r="G21" s="102"/>
      <c r="H21" s="352"/>
      <c r="I21" s="394"/>
      <c r="J21" s="394"/>
      <c r="K21" s="394"/>
      <c r="L21" s="394"/>
      <c r="M21" s="395"/>
      <c r="N21" s="396">
        <f t="shared" si="0"/>
        <v>0</v>
      </c>
      <c r="O21" s="397"/>
      <c r="P21" s="397"/>
      <c r="Q21" s="397"/>
      <c r="R21" s="115"/>
      <c r="S21" s="104"/>
      <c r="T21" s="105"/>
      <c r="U21" s="120"/>
      <c r="V21" s="107"/>
      <c r="W21" s="108"/>
      <c r="X21" s="105"/>
      <c r="Y21" s="105"/>
      <c r="Z21" s="110"/>
      <c r="AA21" s="117"/>
      <c r="AB21" s="112"/>
      <c r="AC21" s="118"/>
      <c r="AD21" s="114"/>
      <c r="AE21" s="114"/>
      <c r="AF21" s="114"/>
    </row>
    <row r="22" spans="1:32" ht="18.75" customHeight="1">
      <c r="A22" s="351"/>
      <c r="B22" s="352"/>
      <c r="C22" s="352"/>
      <c r="D22" s="353"/>
      <c r="E22" s="354"/>
      <c r="F22" s="355"/>
      <c r="G22" s="102"/>
      <c r="H22" s="352"/>
      <c r="I22" s="394"/>
      <c r="J22" s="394"/>
      <c r="K22" s="394"/>
      <c r="L22" s="394"/>
      <c r="M22" s="395"/>
      <c r="N22" s="396">
        <f>A22</f>
        <v>0</v>
      </c>
      <c r="O22" s="397"/>
      <c r="P22" s="397"/>
      <c r="Q22" s="397"/>
      <c r="R22" s="115"/>
      <c r="S22" s="104"/>
      <c r="T22" s="105"/>
      <c r="U22" s="116"/>
      <c r="V22" s="107"/>
      <c r="W22" s="108"/>
      <c r="X22" s="105"/>
      <c r="Y22" s="105"/>
      <c r="Z22" s="110"/>
      <c r="AA22" s="117"/>
      <c r="AB22" s="112"/>
      <c r="AC22" s="118"/>
      <c r="AD22" s="114"/>
      <c r="AE22" s="114"/>
      <c r="AF22" s="114"/>
    </row>
    <row r="23" spans="1:32" ht="18.75" customHeight="1" thickBot="1">
      <c r="A23" s="413"/>
      <c r="B23" s="400"/>
      <c r="C23" s="400"/>
      <c r="D23" s="414"/>
      <c r="E23" s="354"/>
      <c r="F23" s="355"/>
      <c r="G23" s="122"/>
      <c r="H23" s="400"/>
      <c r="I23" s="401"/>
      <c r="J23" s="401"/>
      <c r="K23" s="401"/>
      <c r="L23" s="401"/>
      <c r="M23" s="402"/>
      <c r="N23" s="396">
        <f>A23</f>
        <v>0</v>
      </c>
      <c r="O23" s="397"/>
      <c r="P23" s="397"/>
      <c r="Q23" s="397"/>
      <c r="R23" s="115"/>
      <c r="S23" s="104"/>
      <c r="T23" s="105"/>
      <c r="U23" s="120"/>
      <c r="V23" s="107"/>
      <c r="W23" s="108"/>
      <c r="X23" s="105"/>
      <c r="Y23" s="105"/>
      <c r="Z23" s="110"/>
      <c r="AA23" s="117"/>
      <c r="AB23" s="112"/>
      <c r="AC23" s="118"/>
      <c r="AD23" s="114"/>
      <c r="AE23" s="114"/>
      <c r="AF23" s="114"/>
    </row>
    <row r="24" spans="1:32" ht="25.5" customHeight="1" thickBot="1">
      <c r="A24" s="123"/>
      <c r="B24" s="197"/>
      <c r="C24" s="197"/>
      <c r="D24" s="197"/>
      <c r="E24" s="197"/>
      <c r="F24" s="197"/>
      <c r="G24" s="197"/>
      <c r="H24" s="197"/>
      <c r="I24" s="197"/>
      <c r="J24" s="197"/>
      <c r="K24" s="198"/>
      <c r="L24" s="213"/>
      <c r="M24" s="213"/>
      <c r="N24" s="415" t="s">
        <v>47</v>
      </c>
      <c r="O24" s="416"/>
      <c r="P24" s="416"/>
      <c r="Q24" s="417"/>
      <c r="R24" s="418" t="s">
        <v>7</v>
      </c>
      <c r="S24" s="417"/>
      <c r="T24" s="417"/>
      <c r="U24" s="417"/>
      <c r="V24" s="417"/>
      <c r="W24" s="417"/>
      <c r="X24" s="417"/>
      <c r="Y24" s="417"/>
      <c r="Z24" s="417"/>
      <c r="AA24" s="417"/>
      <c r="AB24" s="417"/>
      <c r="AC24" s="124">
        <f>ROUNDUP(SUM(AC6:AC23),5)</f>
        <v>45.715</v>
      </c>
      <c r="AD24" s="114"/>
      <c r="AE24" s="114"/>
      <c r="AF24" s="114"/>
    </row>
    <row r="25" spans="1:32" ht="20.25" customHeight="1">
      <c r="A25" s="403" t="s">
        <v>45</v>
      </c>
      <c r="B25" s="404"/>
      <c r="C25" s="404"/>
      <c r="D25" s="404"/>
      <c r="E25" s="404"/>
      <c r="F25" s="404"/>
      <c r="G25" s="404"/>
      <c r="H25" s="404"/>
      <c r="I25" s="404"/>
      <c r="J25" s="404"/>
      <c r="K25" s="405"/>
      <c r="L25" s="220"/>
      <c r="M25" s="220"/>
      <c r="N25" s="411"/>
      <c r="O25" s="412"/>
      <c r="P25" s="412"/>
      <c r="Q25" s="412"/>
      <c r="R25" s="125"/>
      <c r="S25" s="125"/>
      <c r="T25" s="125"/>
      <c r="U25" s="125"/>
      <c r="V25" s="125"/>
      <c r="W25" s="95" t="s">
        <v>9</v>
      </c>
      <c r="X25" s="95"/>
      <c r="Y25" s="95"/>
      <c r="Z25" s="95"/>
      <c r="AA25" s="95"/>
      <c r="AB25" s="95"/>
      <c r="AC25" s="126">
        <f>ROUND(AC24*10/100,5)</f>
        <v>4.5715</v>
      </c>
      <c r="AD25" s="114"/>
      <c r="AE25" s="114"/>
      <c r="AF25" s="114"/>
    </row>
    <row r="26" spans="1:32" ht="22.5" customHeight="1" thickBot="1">
      <c r="A26" s="329" t="s">
        <v>42</v>
      </c>
      <c r="B26" s="398"/>
      <c r="C26" s="398"/>
      <c r="D26" s="398"/>
      <c r="E26" s="398"/>
      <c r="F26" s="199"/>
      <c r="G26" s="331" t="s">
        <v>46</v>
      </c>
      <c r="H26" s="331"/>
      <c r="I26" s="331" t="s">
        <v>532</v>
      </c>
      <c r="J26" s="398"/>
      <c r="K26" s="399"/>
      <c r="L26" s="199"/>
      <c r="M26" s="199"/>
      <c r="N26" s="127"/>
      <c r="O26" s="200"/>
      <c r="P26" s="410"/>
      <c r="Q26" s="410"/>
      <c r="R26" s="128"/>
      <c r="S26" s="128"/>
      <c r="T26" s="128"/>
      <c r="U26" s="128"/>
      <c r="V26" s="128"/>
      <c r="W26" s="87" t="s">
        <v>6</v>
      </c>
      <c r="X26" s="87"/>
      <c r="Y26" s="87"/>
      <c r="Z26" s="87"/>
      <c r="AA26" s="87"/>
      <c r="AB26" s="87"/>
      <c r="AC26" s="129">
        <f>AC24+AC25</f>
        <v>50.286500000000004</v>
      </c>
      <c r="AD26" s="114"/>
      <c r="AE26" s="114"/>
      <c r="AF26" s="114"/>
    </row>
    <row r="27" spans="18:32" ht="7.5" customHeight="1" thickBot="1">
      <c r="R27" s="319"/>
      <c r="S27" s="319"/>
      <c r="T27" s="205"/>
      <c r="U27" s="205"/>
      <c r="V27" s="205"/>
      <c r="W27" s="205"/>
      <c r="X27" s="205"/>
      <c r="Y27" s="205"/>
      <c r="Z27" s="205"/>
      <c r="AA27" s="212"/>
      <c r="AB27" s="212"/>
      <c r="AC27" s="212"/>
      <c r="AD27" s="81"/>
      <c r="AE27" s="81"/>
      <c r="AF27" s="81"/>
    </row>
    <row r="28" spans="1:32" ht="20.25" customHeight="1">
      <c r="A28" s="196" t="s">
        <v>35</v>
      </c>
      <c r="B28" s="313" t="s">
        <v>36</v>
      </c>
      <c r="C28" s="313"/>
      <c r="D28" s="65" t="s">
        <v>37</v>
      </c>
      <c r="E28" s="65" t="s">
        <v>38</v>
      </c>
      <c r="F28" s="65" t="s">
        <v>39</v>
      </c>
      <c r="G28" s="313" t="s">
        <v>40</v>
      </c>
      <c r="H28" s="313"/>
      <c r="I28" s="313" t="s">
        <v>41</v>
      </c>
      <c r="J28" s="313"/>
      <c r="K28" s="313" t="s">
        <v>52</v>
      </c>
      <c r="L28" s="313"/>
      <c r="M28" s="196" t="s">
        <v>209</v>
      </c>
      <c r="N28" s="462" t="s">
        <v>5</v>
      </c>
      <c r="O28" s="322"/>
      <c r="P28" s="322"/>
      <c r="Q28" s="213"/>
      <c r="R28" s="322"/>
      <c r="S28" s="323"/>
      <c r="T28" s="206"/>
      <c r="U28" s="206"/>
      <c r="V28" s="206"/>
      <c r="W28" s="311" t="s">
        <v>204</v>
      </c>
      <c r="X28" s="312"/>
      <c r="Y28" s="312"/>
      <c r="Z28" s="312"/>
      <c r="AA28" s="312"/>
      <c r="AB28" s="207"/>
      <c r="AC28" s="233">
        <f>AC26/X2</f>
        <v>0.502865</v>
      </c>
      <c r="AD28" s="130"/>
      <c r="AE28" s="130"/>
      <c r="AF28" s="130"/>
    </row>
    <row r="29" spans="1:32" ht="37.5" customHeight="1">
      <c r="A29" s="196" t="s">
        <v>533</v>
      </c>
      <c r="B29" s="313" t="s">
        <v>534</v>
      </c>
      <c r="C29" s="313"/>
      <c r="D29" s="65" t="s">
        <v>253</v>
      </c>
      <c r="E29" s="65" t="s">
        <v>254</v>
      </c>
      <c r="F29" s="65" t="s">
        <v>85</v>
      </c>
      <c r="G29" s="313" t="s">
        <v>535</v>
      </c>
      <c r="H29" s="313"/>
      <c r="I29" s="313" t="s">
        <v>536</v>
      </c>
      <c r="J29" s="313"/>
      <c r="K29" s="313" t="s">
        <v>59</v>
      </c>
      <c r="L29" s="313"/>
      <c r="M29" s="183">
        <f ca="1">NOW()</f>
        <v>41122.35318252315</v>
      </c>
      <c r="N29" s="102" t="s">
        <v>19</v>
      </c>
      <c r="O29" s="88" t="s">
        <v>20</v>
      </c>
      <c r="P29" s="88" t="s">
        <v>21</v>
      </c>
      <c r="Q29" s="88" t="s">
        <v>22</v>
      </c>
      <c r="R29" s="406" t="s">
        <v>8</v>
      </c>
      <c r="S29" s="407"/>
      <c r="T29" s="203"/>
      <c r="U29" s="203"/>
      <c r="V29" s="203"/>
      <c r="W29" s="184"/>
      <c r="X29" s="204" t="s">
        <v>205</v>
      </c>
      <c r="Y29" s="204"/>
      <c r="Z29" s="204"/>
      <c r="AA29" s="204" t="s">
        <v>23</v>
      </c>
      <c r="AB29" s="408" t="s">
        <v>24</v>
      </c>
      <c r="AC29" s="409"/>
      <c r="AD29" s="130"/>
      <c r="AE29" s="130"/>
      <c r="AF29" s="130"/>
    </row>
    <row r="30" spans="14:29" ht="19.5" customHeight="1" thickBot="1">
      <c r="N30" s="136">
        <f>X2</f>
        <v>100</v>
      </c>
      <c r="O30" s="137"/>
      <c r="P30" s="138">
        <f>AC26</f>
        <v>50.286500000000004</v>
      </c>
      <c r="Q30" s="139">
        <v>0</v>
      </c>
      <c r="R30" s="307">
        <f>P30+Q30</f>
        <v>50.286500000000004</v>
      </c>
      <c r="S30" s="308"/>
      <c r="T30" s="140"/>
      <c r="U30" s="141"/>
      <c r="V30" s="141"/>
      <c r="W30" s="127"/>
      <c r="X30" s="142">
        <f>AC28/AA30</f>
        <v>1.6762166666666667</v>
      </c>
      <c r="Y30" s="142"/>
      <c r="Z30" s="142"/>
      <c r="AA30" s="143">
        <v>0.3</v>
      </c>
      <c r="AB30" s="309">
        <f ca="1">NOW()</f>
        <v>41122.35318252315</v>
      </c>
      <c r="AC30" s="310"/>
    </row>
  </sheetData>
  <sheetProtection/>
  <mergeCells count="109">
    <mergeCell ref="B3:G4"/>
    <mergeCell ref="P3:V4"/>
    <mergeCell ref="A5:D5"/>
    <mergeCell ref="E5:F5"/>
    <mergeCell ref="G5:M5"/>
    <mergeCell ref="N5:Q5"/>
    <mergeCell ref="A1:K1"/>
    <mergeCell ref="N1:AC1"/>
    <mergeCell ref="A2:B2"/>
    <mergeCell ref="C2:G2"/>
    <mergeCell ref="N2:O2"/>
    <mergeCell ref="P2:T2"/>
    <mergeCell ref="X5:Y5"/>
    <mergeCell ref="A6:D6"/>
    <mergeCell ref="E6:F6"/>
    <mergeCell ref="H6:M6"/>
    <mergeCell ref="N6:Q6"/>
    <mergeCell ref="A7:D7"/>
    <mergeCell ref="E7:F7"/>
    <mergeCell ref="H7:M7"/>
    <mergeCell ref="N7:Q7"/>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22:D22"/>
    <mergeCell ref="E22:F22"/>
    <mergeCell ref="H22:M22"/>
    <mergeCell ref="N22:Q22"/>
    <mergeCell ref="A23:D23"/>
    <mergeCell ref="E23:F23"/>
    <mergeCell ref="H23:M23"/>
    <mergeCell ref="N23:Q23"/>
    <mergeCell ref="A20:D20"/>
    <mergeCell ref="E20:F20"/>
    <mergeCell ref="H20:M20"/>
    <mergeCell ref="N20:Q20"/>
    <mergeCell ref="A21:D21"/>
    <mergeCell ref="E21:F21"/>
    <mergeCell ref="H21:M21"/>
    <mergeCell ref="N21:Q21"/>
    <mergeCell ref="R27:S27"/>
    <mergeCell ref="B28:C28"/>
    <mergeCell ref="G28:H28"/>
    <mergeCell ref="I28:J28"/>
    <mergeCell ref="K28:L28"/>
    <mergeCell ref="N28:P28"/>
    <mergeCell ref="R28:S28"/>
    <mergeCell ref="N24:Q24"/>
    <mergeCell ref="R24:AB24"/>
    <mergeCell ref="A25:K25"/>
    <mergeCell ref="N25:Q25"/>
    <mergeCell ref="A26:E26"/>
    <mergeCell ref="G26:H26"/>
    <mergeCell ref="I26:K26"/>
    <mergeCell ref="P26:Q26"/>
    <mergeCell ref="AB29:AC29"/>
    <mergeCell ref="R30:S30"/>
    <mergeCell ref="AB30:AC30"/>
    <mergeCell ref="W28:AA28"/>
    <mergeCell ref="B29:C29"/>
    <mergeCell ref="G29:H29"/>
    <mergeCell ref="I29:J29"/>
    <mergeCell ref="K29:L29"/>
    <mergeCell ref="R29:S29"/>
  </mergeCells>
  <hyperlinks>
    <hyperlink ref="A6:D6" location="'Pie Crust'!A1" display="Pie Crust -- SEE RECIPE"/>
    <hyperlink ref="M1" location="LIST!A1" display="BACK TO MENU LIST"/>
  </hyperlinks>
  <printOptions/>
  <pageMargins left="0.7" right="0.45" top="0.75" bottom="0.5" header="0.3" footer="0.3"/>
  <pageSetup horizontalDpi="600" verticalDpi="600" orientation="landscape" scale="83" r:id="rId1"/>
  <colBreaks count="1" manualBreakCount="1">
    <brk id="13" max="65535" man="1"/>
  </colBreaks>
</worksheet>
</file>

<file path=xl/worksheets/sheet26.xml><?xml version="1.0" encoding="utf-8"?>
<worksheet xmlns="http://schemas.openxmlformats.org/spreadsheetml/2006/main" xmlns:r="http://schemas.openxmlformats.org/officeDocument/2006/relationships">
  <dimension ref="A1:AH28"/>
  <sheetViews>
    <sheetView zoomScalePageLayoutView="0" workbookViewId="0" topLeftCell="H1">
      <selection activeCell="H21" sqref="H21:M22"/>
    </sheetView>
  </sheetViews>
  <sheetFormatPr defaultColWidth="9.140625" defaultRowHeight="12.75"/>
  <cols>
    <col min="1" max="1" width="9.8515625" style="194" customWidth="1"/>
    <col min="2" max="3" width="9.140625" style="194" customWidth="1"/>
    <col min="4" max="4" width="9.8515625" style="194" customWidth="1"/>
    <col min="5" max="5" width="9.140625" style="194" customWidth="1"/>
    <col min="6" max="6" width="14.421875" style="194" customWidth="1"/>
    <col min="7" max="7" width="4.8515625" style="194" customWidth="1"/>
    <col min="8" max="8" width="8.57421875" style="194" customWidth="1"/>
    <col min="9" max="9" width="9.8515625" style="194" customWidth="1"/>
    <col min="10" max="10" width="8.57421875" style="194" customWidth="1"/>
    <col min="11" max="12" width="13.7109375" style="194" customWidth="1"/>
    <col min="13" max="13" width="29.421875" style="194" customWidth="1"/>
    <col min="14" max="16" width="9.140625" style="194" customWidth="1"/>
    <col min="17" max="17" width="6.140625" style="194" customWidth="1"/>
    <col min="18" max="18" width="8.57421875" style="194" customWidth="1"/>
    <col min="19" max="19" width="7.7109375" style="194" customWidth="1"/>
    <col min="20" max="20" width="10.421875" style="194" customWidth="1"/>
    <col min="21" max="22" width="8.8515625" style="194" customWidth="1"/>
    <col min="23" max="23" width="9.8515625" style="194" customWidth="1"/>
    <col min="24" max="24" width="11.421875" style="194" customWidth="1"/>
    <col min="25" max="25" width="4.7109375" style="194" customWidth="1"/>
    <col min="26" max="26" width="10.28125" style="194" customWidth="1"/>
    <col min="27" max="27" width="8.140625" style="194" customWidth="1"/>
    <col min="28" max="28" width="8.57421875" style="194" customWidth="1"/>
    <col min="29" max="29" width="11.57421875" style="194" customWidth="1"/>
    <col min="30" max="32" width="9.00390625" style="194" customWidth="1"/>
    <col min="33" max="16384" width="9.140625" style="194" customWidth="1"/>
  </cols>
  <sheetData>
    <row r="1" spans="1:34" ht="21">
      <c r="A1" s="453" t="s">
        <v>43</v>
      </c>
      <c r="B1" s="453"/>
      <c r="C1" s="453"/>
      <c r="D1" s="453"/>
      <c r="E1" s="453"/>
      <c r="F1" s="453"/>
      <c r="G1" s="453"/>
      <c r="H1" s="453"/>
      <c r="I1" s="453"/>
      <c r="J1" s="453"/>
      <c r="K1" s="453"/>
      <c r="L1" s="79"/>
      <c r="M1" s="243" t="s">
        <v>584</v>
      </c>
      <c r="N1" s="386" t="s">
        <v>56</v>
      </c>
      <c r="O1" s="387"/>
      <c r="P1" s="387"/>
      <c r="Q1" s="387"/>
      <c r="R1" s="387"/>
      <c r="S1" s="387"/>
      <c r="T1" s="387"/>
      <c r="U1" s="387"/>
      <c r="V1" s="387"/>
      <c r="W1" s="387"/>
      <c r="X1" s="387"/>
      <c r="Y1" s="387"/>
      <c r="Z1" s="387"/>
      <c r="AA1" s="387"/>
      <c r="AB1" s="387"/>
      <c r="AC1" s="387"/>
      <c r="AD1" s="205"/>
      <c r="AE1" s="205"/>
      <c r="AF1" s="205"/>
      <c r="AG1" s="81"/>
      <c r="AH1" s="81"/>
    </row>
    <row r="2" spans="1:34" ht="47.25" customHeight="1" thickBot="1">
      <c r="A2" s="369" t="s">
        <v>44</v>
      </c>
      <c r="B2" s="369"/>
      <c r="C2" s="388" t="s">
        <v>537</v>
      </c>
      <c r="D2" s="388"/>
      <c r="E2" s="388"/>
      <c r="F2" s="388"/>
      <c r="G2" s="388"/>
      <c r="H2" s="212" t="s">
        <v>55</v>
      </c>
      <c r="I2" s="82">
        <v>100</v>
      </c>
      <c r="J2" s="212" t="s">
        <v>48</v>
      </c>
      <c r="K2" s="83">
        <v>1</v>
      </c>
      <c r="L2" s="84" t="s">
        <v>233</v>
      </c>
      <c r="M2" s="85"/>
      <c r="N2" s="427" t="s">
        <v>17</v>
      </c>
      <c r="O2" s="427"/>
      <c r="P2" s="390" t="str">
        <f>C2</f>
        <v>Peach  Crisp</v>
      </c>
      <c r="Q2" s="390"/>
      <c r="R2" s="390"/>
      <c r="S2" s="390"/>
      <c r="T2" s="391"/>
      <c r="U2" s="86"/>
      <c r="V2" s="86"/>
      <c r="W2" s="212" t="s">
        <v>55</v>
      </c>
      <c r="X2" s="87">
        <f>I2</f>
        <v>100</v>
      </c>
      <c r="Y2" s="95"/>
      <c r="Z2" s="88" t="s">
        <v>53</v>
      </c>
      <c r="AA2" s="89">
        <f>K2</f>
        <v>1</v>
      </c>
      <c r="AB2" s="90" t="s">
        <v>233</v>
      </c>
      <c r="AC2" s="91"/>
      <c r="AD2" s="92"/>
      <c r="AE2" s="92"/>
      <c r="AF2" s="92"/>
      <c r="AG2" s="91"/>
      <c r="AH2" s="91"/>
    </row>
    <row r="3" spans="1:34" ht="19.5" customHeight="1">
      <c r="A3" s="209"/>
      <c r="B3" s="369"/>
      <c r="C3" s="419"/>
      <c r="D3" s="419"/>
      <c r="E3" s="419"/>
      <c r="F3" s="419"/>
      <c r="G3" s="419"/>
      <c r="H3" s="211"/>
      <c r="I3" s="205"/>
      <c r="J3" s="212"/>
      <c r="K3" s="89"/>
      <c r="L3" s="93"/>
      <c r="M3" s="94"/>
      <c r="N3" s="212"/>
      <c r="O3" s="212"/>
      <c r="P3" s="430">
        <f>C3</f>
        <v>0</v>
      </c>
      <c r="Q3" s="419"/>
      <c r="R3" s="419"/>
      <c r="S3" s="419"/>
      <c r="T3" s="419"/>
      <c r="U3" s="419"/>
      <c r="V3" s="419"/>
      <c r="W3" s="212"/>
      <c r="X3" s="95">
        <f>I3</f>
        <v>0</v>
      </c>
      <c r="Y3" s="95"/>
      <c r="Z3" s="88"/>
      <c r="AA3" s="89"/>
      <c r="AB3" s="90"/>
      <c r="AC3" s="91"/>
      <c r="AD3" s="92"/>
      <c r="AE3" s="92"/>
      <c r="AF3" s="92"/>
      <c r="AG3" s="91"/>
      <c r="AH3" s="91"/>
    </row>
    <row r="4" spans="2:34" ht="15" customHeight="1" thickBot="1">
      <c r="B4" s="410"/>
      <c r="C4" s="410"/>
      <c r="D4" s="410"/>
      <c r="E4" s="410"/>
      <c r="F4" s="410"/>
      <c r="G4" s="410"/>
      <c r="H4" s="96"/>
      <c r="I4" s="96"/>
      <c r="N4" s="97"/>
      <c r="O4" s="97"/>
      <c r="P4" s="410"/>
      <c r="Q4" s="410"/>
      <c r="R4" s="410"/>
      <c r="S4" s="410"/>
      <c r="T4" s="410"/>
      <c r="U4" s="410"/>
      <c r="V4" s="410"/>
      <c r="W4" s="205"/>
      <c r="X4" s="91"/>
      <c r="Y4" s="91"/>
      <c r="Z4" s="91"/>
      <c r="AA4" s="91"/>
      <c r="AB4" s="91"/>
      <c r="AC4" s="91"/>
      <c r="AD4" s="98"/>
      <c r="AE4" s="98"/>
      <c r="AF4" s="98"/>
      <c r="AG4" s="91"/>
      <c r="AH4" s="91"/>
    </row>
    <row r="5" spans="1:32" ht="45.75" customHeight="1" thickBot="1">
      <c r="A5" s="380" t="s">
        <v>1</v>
      </c>
      <c r="B5" s="431"/>
      <c r="C5" s="431"/>
      <c r="D5" s="432"/>
      <c r="E5" s="422" t="s">
        <v>54</v>
      </c>
      <c r="F5" s="424"/>
      <c r="G5" s="422" t="s">
        <v>32</v>
      </c>
      <c r="H5" s="423"/>
      <c r="I5" s="423"/>
      <c r="J5" s="423"/>
      <c r="K5" s="423"/>
      <c r="L5" s="423"/>
      <c r="M5" s="424"/>
      <c r="N5" s="420" t="s">
        <v>1</v>
      </c>
      <c r="O5" s="421"/>
      <c r="P5" s="421"/>
      <c r="Q5" s="421"/>
      <c r="R5" s="99" t="s">
        <v>31</v>
      </c>
      <c r="S5" s="210" t="s">
        <v>2</v>
      </c>
      <c r="T5" s="100" t="s">
        <v>51</v>
      </c>
      <c r="U5" s="99" t="s">
        <v>30</v>
      </c>
      <c r="V5" s="99" t="s">
        <v>49</v>
      </c>
      <c r="W5" s="99" t="s">
        <v>58</v>
      </c>
      <c r="X5" s="392" t="s">
        <v>164</v>
      </c>
      <c r="Y5" s="392"/>
      <c r="Z5" s="99" t="s">
        <v>50</v>
      </c>
      <c r="AA5" s="100" t="s">
        <v>13</v>
      </c>
      <c r="AB5" s="100" t="s">
        <v>207</v>
      </c>
      <c r="AC5" s="101" t="s">
        <v>208</v>
      </c>
      <c r="AD5" s="205"/>
      <c r="AE5" s="205"/>
      <c r="AF5" s="205"/>
    </row>
    <row r="6" spans="1:32" ht="18.75" customHeight="1">
      <c r="A6" s="362" t="s">
        <v>538</v>
      </c>
      <c r="B6" s="363"/>
      <c r="C6" s="363"/>
      <c r="D6" s="364"/>
      <c r="E6" s="365" t="s">
        <v>311</v>
      </c>
      <c r="F6" s="366"/>
      <c r="G6" s="102">
        <v>1</v>
      </c>
      <c r="H6" s="363" t="s">
        <v>539</v>
      </c>
      <c r="I6" s="428"/>
      <c r="J6" s="428"/>
      <c r="K6" s="428"/>
      <c r="L6" s="428"/>
      <c r="M6" s="429"/>
      <c r="N6" s="396" t="str">
        <f aca="true" t="shared" si="0" ref="N6:N20">A6</f>
        <v>Peaches, Canned, Sliced</v>
      </c>
      <c r="O6" s="397"/>
      <c r="P6" s="397"/>
      <c r="Q6" s="397"/>
      <c r="R6" s="235">
        <v>0.09</v>
      </c>
      <c r="S6" s="104" t="s">
        <v>88</v>
      </c>
      <c r="T6" s="105">
        <f>R6*X2</f>
        <v>9</v>
      </c>
      <c r="U6" s="116">
        <f>(X2*R6)/AA6</f>
        <v>9</v>
      </c>
      <c r="V6" s="107" t="s">
        <v>88</v>
      </c>
      <c r="W6" s="108">
        <v>1.47</v>
      </c>
      <c r="X6" s="109">
        <f>U6/1</f>
        <v>9</v>
      </c>
      <c r="Y6" s="109"/>
      <c r="Z6" s="110">
        <f aca="true" t="shared" si="1" ref="Z6:Z19">W6*X6</f>
        <v>13.23</v>
      </c>
      <c r="AA6" s="111">
        <v>1</v>
      </c>
      <c r="AB6" s="112">
        <f>Z6/X2</f>
        <v>0.1323</v>
      </c>
      <c r="AC6" s="113">
        <f aca="true" t="shared" si="2" ref="AC6:AC19">Z6</f>
        <v>13.23</v>
      </c>
      <c r="AD6" s="114"/>
      <c r="AE6" s="114"/>
      <c r="AF6" s="114"/>
    </row>
    <row r="7" spans="1:32" ht="18.75" customHeight="1">
      <c r="A7" s="351" t="s">
        <v>292</v>
      </c>
      <c r="B7" s="352"/>
      <c r="C7" s="352"/>
      <c r="D7" s="353"/>
      <c r="E7" s="356" t="s">
        <v>293</v>
      </c>
      <c r="F7" s="355"/>
      <c r="G7" s="102">
        <v>2</v>
      </c>
      <c r="H7" s="352" t="s">
        <v>540</v>
      </c>
      <c r="I7" s="394"/>
      <c r="J7" s="394"/>
      <c r="K7" s="394"/>
      <c r="L7" s="394"/>
      <c r="M7" s="395"/>
      <c r="N7" s="396" t="str">
        <f t="shared" si="0"/>
        <v>Cooking Spray, Non-stick</v>
      </c>
      <c r="O7" s="397"/>
      <c r="P7" s="397"/>
      <c r="Q7" s="397"/>
      <c r="R7" s="115">
        <v>0.0433</v>
      </c>
      <c r="S7" s="104" t="s">
        <v>65</v>
      </c>
      <c r="T7" s="109">
        <f>X2*R7</f>
        <v>4.33</v>
      </c>
      <c r="U7" s="116">
        <f>(X2*R7)/AA7</f>
        <v>4.33</v>
      </c>
      <c r="V7" s="107" t="s">
        <v>65</v>
      </c>
      <c r="W7" s="108">
        <v>0.08</v>
      </c>
      <c r="X7" s="109">
        <f>U7/1</f>
        <v>4.33</v>
      </c>
      <c r="Y7" s="109"/>
      <c r="Z7" s="110">
        <f t="shared" si="1"/>
        <v>0.3464</v>
      </c>
      <c r="AA7" s="117">
        <v>1</v>
      </c>
      <c r="AB7" s="112">
        <f>Z7/X2</f>
        <v>0.003464</v>
      </c>
      <c r="AC7" s="113">
        <f t="shared" si="2"/>
        <v>0.3464</v>
      </c>
      <c r="AD7" s="114"/>
      <c r="AE7" s="114"/>
      <c r="AF7" s="114"/>
    </row>
    <row r="8" spans="1:32" ht="18.75" customHeight="1">
      <c r="A8" s="351" t="s">
        <v>61</v>
      </c>
      <c r="B8" s="352"/>
      <c r="C8" s="352"/>
      <c r="D8" s="353"/>
      <c r="E8" s="354" t="s">
        <v>541</v>
      </c>
      <c r="F8" s="355"/>
      <c r="G8" s="102"/>
      <c r="H8" s="352" t="s">
        <v>542</v>
      </c>
      <c r="I8" s="394"/>
      <c r="J8" s="394"/>
      <c r="K8" s="394"/>
      <c r="L8" s="394"/>
      <c r="M8" s="395"/>
      <c r="N8" s="396" t="str">
        <f>A8</f>
        <v>Sugar, Granulated</v>
      </c>
      <c r="O8" s="397"/>
      <c r="P8" s="397"/>
      <c r="Q8" s="397"/>
      <c r="R8" s="115">
        <v>0.0225</v>
      </c>
      <c r="S8" s="104" t="s">
        <v>176</v>
      </c>
      <c r="T8" s="105">
        <f>X2*R8</f>
        <v>2.25</v>
      </c>
      <c r="U8" s="116">
        <f>(X2*R8)/AA8</f>
        <v>2.25</v>
      </c>
      <c r="V8" s="107" t="s">
        <v>176</v>
      </c>
      <c r="W8" s="108">
        <v>0.3</v>
      </c>
      <c r="X8" s="109">
        <f>U8/1</f>
        <v>2.25</v>
      </c>
      <c r="Y8" s="109"/>
      <c r="Z8" s="110">
        <f t="shared" si="1"/>
        <v>0.6749999999999999</v>
      </c>
      <c r="AA8" s="117">
        <v>1</v>
      </c>
      <c r="AB8" s="112">
        <f>Z8/X2</f>
        <v>0.006749999999999999</v>
      </c>
      <c r="AC8" s="113">
        <f t="shared" si="2"/>
        <v>0.6749999999999999</v>
      </c>
      <c r="AD8" s="114"/>
      <c r="AE8" s="114"/>
      <c r="AF8" s="114"/>
    </row>
    <row r="9" spans="1:32" ht="18.75" customHeight="1">
      <c r="A9" s="351" t="s">
        <v>90</v>
      </c>
      <c r="B9" s="352"/>
      <c r="C9" s="352"/>
      <c r="D9" s="353"/>
      <c r="E9" s="356" t="s">
        <v>367</v>
      </c>
      <c r="F9" s="355"/>
      <c r="G9" s="102">
        <v>3</v>
      </c>
      <c r="H9" s="352" t="s">
        <v>543</v>
      </c>
      <c r="I9" s="394"/>
      <c r="J9" s="394"/>
      <c r="K9" s="394"/>
      <c r="L9" s="394"/>
      <c r="M9" s="395"/>
      <c r="N9" s="396" t="str">
        <f t="shared" si="0"/>
        <v>Flour, Wheat, General Purpose</v>
      </c>
      <c r="O9" s="397"/>
      <c r="P9" s="397"/>
      <c r="Q9" s="397"/>
      <c r="R9" s="115">
        <v>0.015</v>
      </c>
      <c r="S9" s="104" t="s">
        <v>176</v>
      </c>
      <c r="T9" s="105">
        <f>X2*R9</f>
        <v>1.5</v>
      </c>
      <c r="U9" s="116">
        <f>(X2*R9)/AA9</f>
        <v>1.5</v>
      </c>
      <c r="V9" s="107" t="s">
        <v>176</v>
      </c>
      <c r="W9" s="108">
        <v>0.16</v>
      </c>
      <c r="X9" s="109">
        <f>U9/1</f>
        <v>1.5</v>
      </c>
      <c r="Y9" s="109"/>
      <c r="Z9" s="110">
        <f t="shared" si="1"/>
        <v>0.24</v>
      </c>
      <c r="AA9" s="117">
        <v>1</v>
      </c>
      <c r="AB9" s="112">
        <f>Z9/X2</f>
        <v>0.0024</v>
      </c>
      <c r="AC9" s="113">
        <f t="shared" si="2"/>
        <v>0.24</v>
      </c>
      <c r="AD9" s="114"/>
      <c r="AE9" s="114"/>
      <c r="AF9" s="114"/>
    </row>
    <row r="10" spans="1:32" ht="18.75" customHeight="1">
      <c r="A10" s="351" t="s">
        <v>60</v>
      </c>
      <c r="B10" s="352"/>
      <c r="C10" s="352"/>
      <c r="D10" s="353"/>
      <c r="E10" s="356" t="s">
        <v>364</v>
      </c>
      <c r="F10" s="355"/>
      <c r="G10" s="102"/>
      <c r="H10" s="352" t="s">
        <v>544</v>
      </c>
      <c r="I10" s="473"/>
      <c r="J10" s="473"/>
      <c r="K10" s="473"/>
      <c r="L10" s="473"/>
      <c r="M10" s="474"/>
      <c r="N10" s="396" t="str">
        <f t="shared" si="0"/>
        <v>Salt</v>
      </c>
      <c r="O10" s="397"/>
      <c r="P10" s="397"/>
      <c r="Q10" s="397"/>
      <c r="R10" s="119">
        <v>0.0013</v>
      </c>
      <c r="S10" s="104" t="s">
        <v>212</v>
      </c>
      <c r="T10" s="105">
        <f>X2*R10</f>
        <v>0.13</v>
      </c>
      <c r="U10" s="116">
        <f>(X2*R10)/AA10</f>
        <v>0.13</v>
      </c>
      <c r="V10" s="107" t="s">
        <v>212</v>
      </c>
      <c r="W10" s="108">
        <v>0.01</v>
      </c>
      <c r="X10" s="109">
        <v>1</v>
      </c>
      <c r="Y10" s="109"/>
      <c r="Z10" s="110">
        <f t="shared" si="1"/>
        <v>0.01</v>
      </c>
      <c r="AA10" s="117">
        <v>1</v>
      </c>
      <c r="AB10" s="112">
        <f>Z10/X2</f>
        <v>0.0001</v>
      </c>
      <c r="AC10" s="113">
        <f t="shared" si="2"/>
        <v>0.01</v>
      </c>
      <c r="AD10" s="114"/>
      <c r="AE10" s="114"/>
      <c r="AF10" s="114"/>
    </row>
    <row r="11" spans="1:32" ht="18.75" customHeight="1">
      <c r="A11" s="351" t="s">
        <v>114</v>
      </c>
      <c r="B11" s="352"/>
      <c r="C11" s="352"/>
      <c r="D11" s="353"/>
      <c r="E11" s="356" t="s">
        <v>62</v>
      </c>
      <c r="F11" s="355"/>
      <c r="G11" s="102">
        <v>4</v>
      </c>
      <c r="H11" s="352" t="s">
        <v>545</v>
      </c>
      <c r="I11" s="473"/>
      <c r="J11" s="473"/>
      <c r="K11" s="473"/>
      <c r="L11" s="473"/>
      <c r="M11" s="474"/>
      <c r="N11" s="393" t="str">
        <f t="shared" si="0"/>
        <v>Cinnamon, Ground</v>
      </c>
      <c r="O11" s="359"/>
      <c r="P11" s="359"/>
      <c r="Q11" s="359"/>
      <c r="R11" s="115">
        <v>0.01</v>
      </c>
      <c r="S11" s="104" t="s">
        <v>65</v>
      </c>
      <c r="T11" s="105">
        <f>X2*R11</f>
        <v>1</v>
      </c>
      <c r="U11" s="116">
        <f>(X2*R11)/AA11</f>
        <v>1</v>
      </c>
      <c r="V11" s="107" t="s">
        <v>65</v>
      </c>
      <c r="W11" s="108">
        <v>0.14</v>
      </c>
      <c r="X11" s="109">
        <f aca="true" t="shared" si="3" ref="X11:X19">U11/1</f>
        <v>1</v>
      </c>
      <c r="Y11" s="109"/>
      <c r="Z11" s="110">
        <f t="shared" si="1"/>
        <v>0.14</v>
      </c>
      <c r="AA11" s="117">
        <v>1</v>
      </c>
      <c r="AB11" s="112">
        <f>Z11/X2</f>
        <v>0.0014000000000000002</v>
      </c>
      <c r="AC11" s="113">
        <f t="shared" si="2"/>
        <v>0.14</v>
      </c>
      <c r="AD11" s="114"/>
      <c r="AE11" s="114"/>
      <c r="AF11" s="114"/>
    </row>
    <row r="12" spans="1:32" ht="18.75" customHeight="1">
      <c r="A12" s="351" t="s">
        <v>115</v>
      </c>
      <c r="B12" s="352"/>
      <c r="C12" s="352"/>
      <c r="D12" s="353"/>
      <c r="E12" s="356" t="s">
        <v>63</v>
      </c>
      <c r="F12" s="355"/>
      <c r="G12" s="102"/>
      <c r="H12" s="352" t="s">
        <v>546</v>
      </c>
      <c r="I12" s="473"/>
      <c r="J12" s="473"/>
      <c r="K12" s="473"/>
      <c r="L12" s="473"/>
      <c r="M12" s="474"/>
      <c r="N12" s="351" t="str">
        <f>A12</f>
        <v>Nutmeg, Ground</v>
      </c>
      <c r="O12" s="357"/>
      <c r="P12" s="357"/>
      <c r="Q12" s="357"/>
      <c r="R12" s="115">
        <v>0.0033</v>
      </c>
      <c r="S12" s="104" t="s">
        <v>212</v>
      </c>
      <c r="T12" s="105">
        <f>X2*R12</f>
        <v>0.33</v>
      </c>
      <c r="U12" s="116">
        <f>(X2*R12)/AA12</f>
        <v>0.33</v>
      </c>
      <c r="V12" s="107" t="s">
        <v>212</v>
      </c>
      <c r="W12" s="108">
        <v>0.48</v>
      </c>
      <c r="X12" s="109">
        <f t="shared" si="3"/>
        <v>0.33</v>
      </c>
      <c r="Y12" s="109"/>
      <c r="Z12" s="110">
        <f t="shared" si="1"/>
        <v>0.1584</v>
      </c>
      <c r="AA12" s="117">
        <v>1</v>
      </c>
      <c r="AB12" s="112">
        <f>Z12/X2</f>
        <v>0.0015840000000000001</v>
      </c>
      <c r="AC12" s="113">
        <f t="shared" si="2"/>
        <v>0.1584</v>
      </c>
      <c r="AD12" s="114"/>
      <c r="AE12" s="114"/>
      <c r="AF12" s="114"/>
    </row>
    <row r="13" spans="1:32" ht="18.75" customHeight="1">
      <c r="A13" s="351" t="s">
        <v>90</v>
      </c>
      <c r="B13" s="352"/>
      <c r="C13" s="352"/>
      <c r="D13" s="353"/>
      <c r="E13" s="354" t="s">
        <v>433</v>
      </c>
      <c r="F13" s="355"/>
      <c r="G13" s="102">
        <v>5</v>
      </c>
      <c r="H13" s="352" t="s">
        <v>547</v>
      </c>
      <c r="I13" s="394"/>
      <c r="J13" s="394"/>
      <c r="K13" s="394"/>
      <c r="L13" s="394"/>
      <c r="M13" s="395"/>
      <c r="N13" s="396" t="str">
        <f t="shared" si="0"/>
        <v>Flour, Wheat, General Purpose</v>
      </c>
      <c r="O13" s="397"/>
      <c r="P13" s="397"/>
      <c r="Q13" s="397"/>
      <c r="R13" s="115">
        <v>0.05</v>
      </c>
      <c r="S13" s="104" t="s">
        <v>176</v>
      </c>
      <c r="T13" s="105">
        <f>X2*R13</f>
        <v>5</v>
      </c>
      <c r="U13" s="116">
        <f>(X2*R13)/AA13</f>
        <v>5</v>
      </c>
      <c r="V13" s="107" t="s">
        <v>176</v>
      </c>
      <c r="W13" s="108">
        <v>0.16</v>
      </c>
      <c r="X13" s="109">
        <f>U13/1</f>
        <v>5</v>
      </c>
      <c r="Y13" s="109"/>
      <c r="Z13" s="110">
        <f t="shared" si="1"/>
        <v>0.8</v>
      </c>
      <c r="AA13" s="117">
        <v>1</v>
      </c>
      <c r="AB13" s="112">
        <f>Z13/X2</f>
        <v>0.008</v>
      </c>
      <c r="AC13" s="113">
        <f t="shared" si="2"/>
        <v>0.8</v>
      </c>
      <c r="AD13" s="114"/>
      <c r="AE13" s="114"/>
      <c r="AF13" s="114"/>
    </row>
    <row r="14" spans="1:32" ht="18.75" customHeight="1">
      <c r="A14" s="351" t="s">
        <v>435</v>
      </c>
      <c r="B14" s="352"/>
      <c r="C14" s="352"/>
      <c r="D14" s="353"/>
      <c r="E14" s="354" t="s">
        <v>271</v>
      </c>
      <c r="F14" s="355"/>
      <c r="G14" s="102">
        <v>6</v>
      </c>
      <c r="H14" s="352" t="s">
        <v>548</v>
      </c>
      <c r="I14" s="394"/>
      <c r="J14" s="394"/>
      <c r="K14" s="394"/>
      <c r="L14" s="394"/>
      <c r="M14" s="395"/>
      <c r="N14" s="396" t="str">
        <f t="shared" si="0"/>
        <v>Baking Powder</v>
      </c>
      <c r="O14" s="397"/>
      <c r="P14" s="397"/>
      <c r="Q14" s="397"/>
      <c r="R14" s="115">
        <v>0.0025</v>
      </c>
      <c r="S14" s="104" t="s">
        <v>212</v>
      </c>
      <c r="T14" s="105">
        <f>X2*R14</f>
        <v>0.25</v>
      </c>
      <c r="U14" s="116">
        <f>(X2*R14)/AA14</f>
        <v>0.25</v>
      </c>
      <c r="V14" s="107" t="s">
        <v>212</v>
      </c>
      <c r="W14" s="108">
        <v>0.01</v>
      </c>
      <c r="X14" s="109">
        <f>U14/1</f>
        <v>0.25</v>
      </c>
      <c r="Y14" s="109"/>
      <c r="Z14" s="110">
        <f t="shared" si="1"/>
        <v>0.0025</v>
      </c>
      <c r="AA14" s="117">
        <v>1</v>
      </c>
      <c r="AB14" s="112">
        <f>Z14/X2</f>
        <v>2.5E-05</v>
      </c>
      <c r="AC14" s="113">
        <f t="shared" si="2"/>
        <v>0.0025</v>
      </c>
      <c r="AD14" s="114"/>
      <c r="AE14" s="114"/>
      <c r="AF14" s="114"/>
    </row>
    <row r="15" spans="1:32" ht="18.75" customHeight="1">
      <c r="A15" s="351" t="s">
        <v>437</v>
      </c>
      <c r="B15" s="352"/>
      <c r="C15" s="352"/>
      <c r="D15" s="353"/>
      <c r="E15" s="354" t="s">
        <v>271</v>
      </c>
      <c r="F15" s="355"/>
      <c r="G15" s="102"/>
      <c r="H15" s="352" t="s">
        <v>417</v>
      </c>
      <c r="I15" s="394"/>
      <c r="J15" s="394"/>
      <c r="K15" s="394"/>
      <c r="L15" s="394"/>
      <c r="M15" s="395"/>
      <c r="N15" s="396" t="str">
        <f t="shared" si="0"/>
        <v>Baking Soda</v>
      </c>
      <c r="O15" s="397"/>
      <c r="P15" s="397"/>
      <c r="Q15" s="397"/>
      <c r="R15" s="115">
        <v>0.0025</v>
      </c>
      <c r="S15" s="104" t="s">
        <v>212</v>
      </c>
      <c r="T15" s="105">
        <f>X2*R15</f>
        <v>0.25</v>
      </c>
      <c r="U15" s="116">
        <f>(X2*R15)/AA15</f>
        <v>0.25</v>
      </c>
      <c r="V15" s="107" t="s">
        <v>212</v>
      </c>
      <c r="W15" s="108">
        <v>0.01</v>
      </c>
      <c r="X15" s="105">
        <f t="shared" si="3"/>
        <v>0.25</v>
      </c>
      <c r="Y15" s="105"/>
      <c r="Z15" s="110">
        <f t="shared" si="1"/>
        <v>0.0025</v>
      </c>
      <c r="AA15" s="117">
        <v>1</v>
      </c>
      <c r="AB15" s="112">
        <f>Z15/X2</f>
        <v>2.5E-05</v>
      </c>
      <c r="AC15" s="113">
        <f t="shared" si="2"/>
        <v>0.0025</v>
      </c>
      <c r="AD15" s="114"/>
      <c r="AE15" s="114"/>
      <c r="AF15" s="114"/>
    </row>
    <row r="16" spans="1:32" ht="18.75" customHeight="1">
      <c r="A16" s="351" t="s">
        <v>60</v>
      </c>
      <c r="B16" s="352"/>
      <c r="C16" s="352"/>
      <c r="D16" s="353"/>
      <c r="E16" s="354" t="s">
        <v>62</v>
      </c>
      <c r="F16" s="355"/>
      <c r="G16" s="102">
        <v>7</v>
      </c>
      <c r="H16" s="352" t="s">
        <v>549</v>
      </c>
      <c r="I16" s="394"/>
      <c r="J16" s="394"/>
      <c r="K16" s="394"/>
      <c r="L16" s="394"/>
      <c r="M16" s="395"/>
      <c r="N16" s="396" t="str">
        <f t="shared" si="0"/>
        <v>Salt</v>
      </c>
      <c r="O16" s="397"/>
      <c r="P16" s="397"/>
      <c r="Q16" s="397"/>
      <c r="R16" s="115">
        <v>0.01</v>
      </c>
      <c r="S16" s="104" t="s">
        <v>65</v>
      </c>
      <c r="T16" s="105">
        <f>X2*R16</f>
        <v>1</v>
      </c>
      <c r="U16" s="116">
        <f>(X2*R16)/AA16</f>
        <v>1</v>
      </c>
      <c r="V16" s="107" t="s">
        <v>65</v>
      </c>
      <c r="W16" s="108">
        <v>0.02</v>
      </c>
      <c r="X16" s="105">
        <f t="shared" si="3"/>
        <v>1</v>
      </c>
      <c r="Y16" s="105"/>
      <c r="Z16" s="110">
        <f t="shared" si="1"/>
        <v>0.02</v>
      </c>
      <c r="AA16" s="117">
        <v>1</v>
      </c>
      <c r="AB16" s="112">
        <f>Z16/X2</f>
        <v>0.0002</v>
      </c>
      <c r="AC16" s="113">
        <f t="shared" si="2"/>
        <v>0.02</v>
      </c>
      <c r="AD16" s="114"/>
      <c r="AE16" s="114"/>
      <c r="AF16" s="114"/>
    </row>
    <row r="17" spans="1:32" ht="18.75" customHeight="1">
      <c r="A17" s="351" t="s">
        <v>439</v>
      </c>
      <c r="B17" s="352"/>
      <c r="C17" s="352"/>
      <c r="D17" s="353"/>
      <c r="E17" s="354" t="s">
        <v>440</v>
      </c>
      <c r="F17" s="355"/>
      <c r="G17" s="102"/>
      <c r="H17" s="352"/>
      <c r="I17" s="394"/>
      <c r="J17" s="394"/>
      <c r="K17" s="394"/>
      <c r="L17" s="394"/>
      <c r="M17" s="395"/>
      <c r="N17" s="396" t="str">
        <f t="shared" si="0"/>
        <v>Cereal, Oatmeal, Rolled</v>
      </c>
      <c r="O17" s="397"/>
      <c r="P17" s="397"/>
      <c r="Q17" s="397"/>
      <c r="R17" s="115">
        <v>0.0288</v>
      </c>
      <c r="S17" s="104" t="s">
        <v>176</v>
      </c>
      <c r="T17" s="105">
        <f>X2*R17</f>
        <v>2.88</v>
      </c>
      <c r="U17" s="116">
        <f>(X2*R17)/AA17</f>
        <v>2.88</v>
      </c>
      <c r="V17" s="107" t="s">
        <v>176</v>
      </c>
      <c r="W17" s="108">
        <v>0.29</v>
      </c>
      <c r="X17" s="105">
        <f t="shared" si="3"/>
        <v>2.88</v>
      </c>
      <c r="Y17" s="105"/>
      <c r="Z17" s="110">
        <f t="shared" si="1"/>
        <v>0.8351999999999999</v>
      </c>
      <c r="AA17" s="117">
        <v>1</v>
      </c>
      <c r="AB17" s="112">
        <f>Z17/X2</f>
        <v>0.008352</v>
      </c>
      <c r="AC17" s="113">
        <f t="shared" si="2"/>
        <v>0.8351999999999999</v>
      </c>
      <c r="AD17" s="114"/>
      <c r="AE17" s="114"/>
      <c r="AF17" s="114"/>
    </row>
    <row r="18" spans="1:32" ht="18.75" customHeight="1">
      <c r="A18" s="351" t="s">
        <v>441</v>
      </c>
      <c r="B18" s="352"/>
      <c r="C18" s="352"/>
      <c r="D18" s="353"/>
      <c r="E18" s="354" t="s">
        <v>399</v>
      </c>
      <c r="F18" s="355"/>
      <c r="G18" s="102"/>
      <c r="H18" s="352"/>
      <c r="I18" s="394"/>
      <c r="J18" s="394"/>
      <c r="K18" s="394"/>
      <c r="L18" s="394"/>
      <c r="M18" s="395"/>
      <c r="N18" s="396" t="str">
        <f t="shared" si="0"/>
        <v>Sugar, Brown, Packed</v>
      </c>
      <c r="O18" s="397"/>
      <c r="P18" s="397"/>
      <c r="Q18" s="397"/>
      <c r="R18" s="115">
        <v>0.0538</v>
      </c>
      <c r="S18" s="104" t="s">
        <v>176</v>
      </c>
      <c r="T18" s="105">
        <f>X2*R18</f>
        <v>5.38</v>
      </c>
      <c r="U18" s="116">
        <f>(X2*R18)/AA18</f>
        <v>5.38</v>
      </c>
      <c r="V18" s="107" t="s">
        <v>176</v>
      </c>
      <c r="W18" s="108">
        <v>0.52</v>
      </c>
      <c r="X18" s="105">
        <f t="shared" si="3"/>
        <v>5.38</v>
      </c>
      <c r="Y18" s="105"/>
      <c r="Z18" s="110">
        <f t="shared" si="1"/>
        <v>2.7976</v>
      </c>
      <c r="AA18" s="117">
        <v>1</v>
      </c>
      <c r="AB18" s="112">
        <f>Z18/X2</f>
        <v>0.027976</v>
      </c>
      <c r="AC18" s="113">
        <f t="shared" si="2"/>
        <v>2.7976</v>
      </c>
      <c r="AD18" s="114"/>
      <c r="AE18" s="114"/>
      <c r="AF18" s="114"/>
    </row>
    <row r="19" spans="1:32" ht="18.75" customHeight="1">
      <c r="A19" s="351" t="s">
        <v>442</v>
      </c>
      <c r="B19" s="352"/>
      <c r="C19" s="352"/>
      <c r="D19" s="353"/>
      <c r="E19" s="354" t="s">
        <v>96</v>
      </c>
      <c r="F19" s="355"/>
      <c r="G19" s="102"/>
      <c r="H19" s="352"/>
      <c r="I19" s="394"/>
      <c r="J19" s="394"/>
      <c r="K19" s="394"/>
      <c r="L19" s="394"/>
      <c r="M19" s="395"/>
      <c r="N19" s="396" t="str">
        <f t="shared" si="0"/>
        <v>Margarine, Softened</v>
      </c>
      <c r="O19" s="397"/>
      <c r="P19" s="397"/>
      <c r="Q19" s="397"/>
      <c r="R19" s="115">
        <v>0.01</v>
      </c>
      <c r="S19" s="104" t="s">
        <v>88</v>
      </c>
      <c r="T19" s="105">
        <f>X2*R19</f>
        <v>1</v>
      </c>
      <c r="U19" s="120">
        <f>(X2*R19)/AA19</f>
        <v>1</v>
      </c>
      <c r="V19" s="107" t="s">
        <v>88</v>
      </c>
      <c r="W19" s="108">
        <v>1.44</v>
      </c>
      <c r="X19" s="105">
        <f t="shared" si="3"/>
        <v>1</v>
      </c>
      <c r="Y19" s="105"/>
      <c r="Z19" s="110">
        <f t="shared" si="1"/>
        <v>1.44</v>
      </c>
      <c r="AA19" s="117">
        <v>1</v>
      </c>
      <c r="AB19" s="112">
        <f>Z19/X2</f>
        <v>0.0144</v>
      </c>
      <c r="AC19" s="113">
        <f t="shared" si="2"/>
        <v>1.44</v>
      </c>
      <c r="AD19" s="114"/>
      <c r="AE19" s="114"/>
      <c r="AF19" s="114"/>
    </row>
    <row r="20" spans="1:32" ht="18.75" customHeight="1">
      <c r="A20" s="351"/>
      <c r="B20" s="352"/>
      <c r="C20" s="352"/>
      <c r="D20" s="353"/>
      <c r="E20" s="354"/>
      <c r="F20" s="355"/>
      <c r="G20" s="102"/>
      <c r="H20" s="352"/>
      <c r="I20" s="394"/>
      <c r="J20" s="394"/>
      <c r="K20" s="394"/>
      <c r="L20" s="394"/>
      <c r="M20" s="395"/>
      <c r="N20" s="396">
        <f t="shared" si="0"/>
        <v>0</v>
      </c>
      <c r="O20" s="397"/>
      <c r="P20" s="397"/>
      <c r="Q20" s="397"/>
      <c r="R20" s="115"/>
      <c r="S20" s="104"/>
      <c r="T20" s="105"/>
      <c r="U20" s="120"/>
      <c r="V20" s="107"/>
      <c r="W20" s="108"/>
      <c r="X20" s="105"/>
      <c r="Y20" s="105"/>
      <c r="Z20" s="110"/>
      <c r="AA20" s="117"/>
      <c r="AB20" s="112"/>
      <c r="AC20" s="118"/>
      <c r="AD20" s="114"/>
      <c r="AE20" s="114"/>
      <c r="AF20" s="114"/>
    </row>
    <row r="21" spans="1:32" ht="18.75" customHeight="1" thickBot="1">
      <c r="A21" s="413"/>
      <c r="B21" s="400"/>
      <c r="C21" s="400"/>
      <c r="D21" s="414"/>
      <c r="E21" s="354"/>
      <c r="F21" s="355"/>
      <c r="G21" s="122"/>
      <c r="H21" s="400"/>
      <c r="I21" s="401"/>
      <c r="J21" s="401"/>
      <c r="K21" s="401"/>
      <c r="L21" s="401"/>
      <c r="M21" s="402"/>
      <c r="N21" s="396">
        <f>A21</f>
        <v>0</v>
      </c>
      <c r="O21" s="397"/>
      <c r="P21" s="397"/>
      <c r="Q21" s="397"/>
      <c r="R21" s="115"/>
      <c r="S21" s="104"/>
      <c r="T21" s="105"/>
      <c r="U21" s="120"/>
      <c r="V21" s="107"/>
      <c r="W21" s="108"/>
      <c r="X21" s="105"/>
      <c r="Y21" s="105"/>
      <c r="Z21" s="110"/>
      <c r="AA21" s="117"/>
      <c r="AB21" s="112"/>
      <c r="AC21" s="118"/>
      <c r="AD21" s="114"/>
      <c r="AE21" s="114"/>
      <c r="AF21" s="114"/>
    </row>
    <row r="22" spans="1:32" ht="25.5" customHeight="1" thickBot="1">
      <c r="A22" s="123"/>
      <c r="B22" s="197"/>
      <c r="C22" s="197"/>
      <c r="D22" s="197"/>
      <c r="E22" s="197"/>
      <c r="F22" s="197"/>
      <c r="G22" s="197"/>
      <c r="H22" s="197"/>
      <c r="I22" s="197"/>
      <c r="J22" s="197"/>
      <c r="K22" s="198"/>
      <c r="L22" s="213"/>
      <c r="M22" s="213"/>
      <c r="N22" s="415" t="s">
        <v>47</v>
      </c>
      <c r="O22" s="416"/>
      <c r="P22" s="416"/>
      <c r="Q22" s="417"/>
      <c r="R22" s="418" t="s">
        <v>7</v>
      </c>
      <c r="S22" s="417"/>
      <c r="T22" s="417"/>
      <c r="U22" s="417"/>
      <c r="V22" s="417"/>
      <c r="W22" s="417"/>
      <c r="X22" s="417"/>
      <c r="Y22" s="417"/>
      <c r="Z22" s="417"/>
      <c r="AA22" s="417"/>
      <c r="AB22" s="417"/>
      <c r="AC22" s="124">
        <f>ROUNDUP(SUM(AC6:AC21),5)</f>
        <v>20.6976</v>
      </c>
      <c r="AD22" s="114"/>
      <c r="AE22" s="114"/>
      <c r="AF22" s="114"/>
    </row>
    <row r="23" spans="1:32" ht="20.25" customHeight="1">
      <c r="A23" s="403" t="s">
        <v>45</v>
      </c>
      <c r="B23" s="404"/>
      <c r="C23" s="404"/>
      <c r="D23" s="404"/>
      <c r="E23" s="404"/>
      <c r="F23" s="404"/>
      <c r="G23" s="404"/>
      <c r="H23" s="404"/>
      <c r="I23" s="404"/>
      <c r="J23" s="404"/>
      <c r="K23" s="405"/>
      <c r="L23" s="220"/>
      <c r="M23" s="220"/>
      <c r="N23" s="411"/>
      <c r="O23" s="412"/>
      <c r="P23" s="412"/>
      <c r="Q23" s="412"/>
      <c r="R23" s="125"/>
      <c r="S23" s="125"/>
      <c r="T23" s="125"/>
      <c r="U23" s="125"/>
      <c r="V23" s="125"/>
      <c r="W23" s="95" t="s">
        <v>9</v>
      </c>
      <c r="X23" s="95"/>
      <c r="Y23" s="95"/>
      <c r="Z23" s="95"/>
      <c r="AA23" s="95"/>
      <c r="AB23" s="95"/>
      <c r="AC23" s="126">
        <f>ROUND(AC22*10/100,5)</f>
        <v>2.06976</v>
      </c>
      <c r="AD23" s="114"/>
      <c r="AE23" s="114"/>
      <c r="AF23" s="114"/>
    </row>
    <row r="24" spans="1:32" ht="22.5" customHeight="1" thickBot="1">
      <c r="A24" s="329" t="s">
        <v>42</v>
      </c>
      <c r="B24" s="398"/>
      <c r="C24" s="398"/>
      <c r="D24" s="398"/>
      <c r="E24" s="398"/>
      <c r="F24" s="199"/>
      <c r="G24" s="331" t="s">
        <v>46</v>
      </c>
      <c r="H24" s="331"/>
      <c r="I24" s="331" t="s">
        <v>250</v>
      </c>
      <c r="J24" s="398"/>
      <c r="K24" s="399"/>
      <c r="L24" s="199"/>
      <c r="M24" s="199"/>
      <c r="N24" s="127"/>
      <c r="O24" s="200"/>
      <c r="P24" s="410"/>
      <c r="Q24" s="410"/>
      <c r="R24" s="128"/>
      <c r="S24" s="128"/>
      <c r="T24" s="128"/>
      <c r="U24" s="128"/>
      <c r="V24" s="128"/>
      <c r="W24" s="87" t="s">
        <v>6</v>
      </c>
      <c r="X24" s="87"/>
      <c r="Y24" s="87"/>
      <c r="Z24" s="87"/>
      <c r="AA24" s="87"/>
      <c r="AB24" s="87"/>
      <c r="AC24" s="129">
        <f>AC22+AC23</f>
        <v>22.76736</v>
      </c>
      <c r="AD24" s="114"/>
      <c r="AE24" s="114"/>
      <c r="AF24" s="114"/>
    </row>
    <row r="25" spans="18:32" ht="7.5" customHeight="1" thickBot="1">
      <c r="R25" s="319"/>
      <c r="S25" s="319"/>
      <c r="T25" s="205"/>
      <c r="U25" s="205"/>
      <c r="V25" s="205"/>
      <c r="W25" s="205"/>
      <c r="X25" s="205"/>
      <c r="Y25" s="205"/>
      <c r="Z25" s="205"/>
      <c r="AA25" s="212"/>
      <c r="AB25" s="212"/>
      <c r="AC25" s="212"/>
      <c r="AD25" s="81"/>
      <c r="AE25" s="81"/>
      <c r="AF25" s="81"/>
    </row>
    <row r="26" spans="1:32" ht="20.25" customHeight="1">
      <c r="A26" s="196" t="s">
        <v>35</v>
      </c>
      <c r="B26" s="313" t="s">
        <v>36</v>
      </c>
      <c r="C26" s="313"/>
      <c r="D26" s="65" t="s">
        <v>37</v>
      </c>
      <c r="E26" s="65" t="s">
        <v>38</v>
      </c>
      <c r="F26" s="65" t="s">
        <v>39</v>
      </c>
      <c r="G26" s="313" t="s">
        <v>40</v>
      </c>
      <c r="H26" s="313"/>
      <c r="I26" s="313" t="s">
        <v>41</v>
      </c>
      <c r="J26" s="313"/>
      <c r="K26" s="313" t="s">
        <v>52</v>
      </c>
      <c r="L26" s="313"/>
      <c r="M26" s="196" t="s">
        <v>443</v>
      </c>
      <c r="N26" s="322" t="s">
        <v>5</v>
      </c>
      <c r="O26" s="322"/>
      <c r="P26" s="322"/>
      <c r="Q26" s="213"/>
      <c r="R26" s="322"/>
      <c r="S26" s="323"/>
      <c r="T26" s="206"/>
      <c r="U26" s="206"/>
      <c r="V26" s="206"/>
      <c r="W26" s="466" t="s">
        <v>444</v>
      </c>
      <c r="X26" s="467"/>
      <c r="Y26" s="467"/>
      <c r="Z26" s="467"/>
      <c r="AA26" s="467"/>
      <c r="AB26" s="207"/>
      <c r="AC26" s="185">
        <f>AC24/X2</f>
        <v>0.2276736</v>
      </c>
      <c r="AD26" s="130"/>
      <c r="AE26" s="130"/>
      <c r="AF26" s="130"/>
    </row>
    <row r="27" spans="1:32" ht="37.5" customHeight="1">
      <c r="A27" s="196" t="s">
        <v>550</v>
      </c>
      <c r="B27" s="313" t="s">
        <v>551</v>
      </c>
      <c r="C27" s="313"/>
      <c r="D27" s="65" t="s">
        <v>447</v>
      </c>
      <c r="E27" s="65" t="s">
        <v>448</v>
      </c>
      <c r="F27" s="65" t="s">
        <v>85</v>
      </c>
      <c r="G27" s="313" t="s">
        <v>552</v>
      </c>
      <c r="H27" s="313"/>
      <c r="I27" s="313" t="s">
        <v>553</v>
      </c>
      <c r="J27" s="313"/>
      <c r="K27" s="313" t="s">
        <v>59</v>
      </c>
      <c r="L27" s="313"/>
      <c r="M27" s="183">
        <f>NOW()</f>
        <v>41122.35318252315</v>
      </c>
      <c r="N27" s="236" t="s">
        <v>19</v>
      </c>
      <c r="O27" s="132" t="s">
        <v>20</v>
      </c>
      <c r="P27" s="133" t="s">
        <v>21</v>
      </c>
      <c r="Q27" s="134" t="s">
        <v>22</v>
      </c>
      <c r="R27" s="458" t="s">
        <v>8</v>
      </c>
      <c r="S27" s="459"/>
      <c r="T27" s="217"/>
      <c r="U27" s="217"/>
      <c r="V27" s="217"/>
      <c r="W27" s="135"/>
      <c r="X27" s="218" t="s">
        <v>450</v>
      </c>
      <c r="Y27" s="218"/>
      <c r="Z27" s="218"/>
      <c r="AA27" s="218" t="s">
        <v>23</v>
      </c>
      <c r="AB27" s="460" t="s">
        <v>24</v>
      </c>
      <c r="AC27" s="461"/>
      <c r="AD27" s="130"/>
      <c r="AE27" s="130"/>
      <c r="AF27" s="130"/>
    </row>
    <row r="28" spans="14:29" ht="19.5" customHeight="1" thickBot="1">
      <c r="N28" s="136">
        <f>X2</f>
        <v>100</v>
      </c>
      <c r="O28" s="137"/>
      <c r="P28" s="138">
        <f>AC24</f>
        <v>22.76736</v>
      </c>
      <c r="Q28" s="139">
        <v>0</v>
      </c>
      <c r="R28" s="307">
        <f>P28+Q28</f>
        <v>22.76736</v>
      </c>
      <c r="S28" s="308"/>
      <c r="T28" s="140"/>
      <c r="U28" s="141"/>
      <c r="V28" s="141"/>
      <c r="W28" s="127"/>
      <c r="X28" s="142">
        <f>AC26/AA28</f>
        <v>0.758912</v>
      </c>
      <c r="Y28" s="142"/>
      <c r="Z28" s="142"/>
      <c r="AA28" s="143">
        <v>0.3</v>
      </c>
      <c r="AB28" s="309">
        <f ca="1">NOW()</f>
        <v>41122.35318252315</v>
      </c>
      <c r="AC28" s="310"/>
    </row>
  </sheetData>
  <sheetProtection/>
  <mergeCells count="101">
    <mergeCell ref="A1:K1"/>
    <mergeCell ref="N1:AC1"/>
    <mergeCell ref="A2:B2"/>
    <mergeCell ref="C2:G2"/>
    <mergeCell ref="N2:O2"/>
    <mergeCell ref="P2:T2"/>
    <mergeCell ref="X5:Y5"/>
    <mergeCell ref="A10:D10"/>
    <mergeCell ref="E10:F10"/>
    <mergeCell ref="H10:M10"/>
    <mergeCell ref="N10:Q10"/>
    <mergeCell ref="B3:G4"/>
    <mergeCell ref="P3:V4"/>
    <mergeCell ref="A5:D5"/>
    <mergeCell ref="E5:F5"/>
    <mergeCell ref="G5:M5"/>
    <mergeCell ref="N5:Q5"/>
    <mergeCell ref="A8:D8"/>
    <mergeCell ref="E8:F8"/>
    <mergeCell ref="H8:M8"/>
    <mergeCell ref="N8:Q8"/>
    <mergeCell ref="A9:D9"/>
    <mergeCell ref="E9:F9"/>
    <mergeCell ref="H9:M9"/>
    <mergeCell ref="N9:Q9"/>
    <mergeCell ref="A6:D6"/>
    <mergeCell ref="E6:F6"/>
    <mergeCell ref="H6:M6"/>
    <mergeCell ref="N6:Q6"/>
    <mergeCell ref="A7:D7"/>
    <mergeCell ref="E7:F7"/>
    <mergeCell ref="H7:M7"/>
    <mergeCell ref="N7:Q7"/>
    <mergeCell ref="A12:D12"/>
    <mergeCell ref="E12:F12"/>
    <mergeCell ref="H12:M12"/>
    <mergeCell ref="N12:Q12"/>
    <mergeCell ref="A13:D13"/>
    <mergeCell ref="E13:F13"/>
    <mergeCell ref="H13:M13"/>
    <mergeCell ref="N13:Q13"/>
    <mergeCell ref="A11:D11"/>
    <mergeCell ref="E11:F11"/>
    <mergeCell ref="H11:M11"/>
    <mergeCell ref="N11:Q11"/>
    <mergeCell ref="A16:D16"/>
    <mergeCell ref="E16:F16"/>
    <mergeCell ref="H16:M16"/>
    <mergeCell ref="N16:Q16"/>
    <mergeCell ref="A17:D17"/>
    <mergeCell ref="E17:F17"/>
    <mergeCell ref="H17:M17"/>
    <mergeCell ref="N17:Q17"/>
    <mergeCell ref="A14:D14"/>
    <mergeCell ref="E14:F14"/>
    <mergeCell ref="H14:M14"/>
    <mergeCell ref="N14:Q14"/>
    <mergeCell ref="A15:D15"/>
    <mergeCell ref="E15:F15"/>
    <mergeCell ref="H15:M15"/>
    <mergeCell ref="N15:Q15"/>
    <mergeCell ref="A20:D20"/>
    <mergeCell ref="E20:F20"/>
    <mergeCell ref="H20:M20"/>
    <mergeCell ref="N20:Q20"/>
    <mergeCell ref="R25:S25"/>
    <mergeCell ref="A18:D18"/>
    <mergeCell ref="E18:F18"/>
    <mergeCell ref="H18:M18"/>
    <mergeCell ref="N18:Q18"/>
    <mergeCell ref="A19:D19"/>
    <mergeCell ref="E19:F19"/>
    <mergeCell ref="H19:M19"/>
    <mergeCell ref="N19:Q19"/>
    <mergeCell ref="N22:Q22"/>
    <mergeCell ref="R22:AB22"/>
    <mergeCell ref="A23:K23"/>
    <mergeCell ref="N23:Q23"/>
    <mergeCell ref="A24:E24"/>
    <mergeCell ref="G24:H24"/>
    <mergeCell ref="I24:K24"/>
    <mergeCell ref="P24:Q24"/>
    <mergeCell ref="A21:D21"/>
    <mergeCell ref="E21:F21"/>
    <mergeCell ref="H21:M21"/>
    <mergeCell ref="N21:Q21"/>
    <mergeCell ref="AB27:AC27"/>
    <mergeCell ref="R28:S28"/>
    <mergeCell ref="AB28:AC28"/>
    <mergeCell ref="W26:AA26"/>
    <mergeCell ref="B27:C27"/>
    <mergeCell ref="G27:H27"/>
    <mergeCell ref="I27:J27"/>
    <mergeCell ref="K27:L27"/>
    <mergeCell ref="R27:S27"/>
    <mergeCell ref="B26:C26"/>
    <mergeCell ref="G26:H26"/>
    <mergeCell ref="I26:J26"/>
    <mergeCell ref="K26:L26"/>
    <mergeCell ref="N26:P26"/>
    <mergeCell ref="R26:S26"/>
  </mergeCells>
  <hyperlinks>
    <hyperlink ref="M1" location="LIST!A1" display="BACK TO MENU LIST"/>
  </hyperlinks>
  <printOptions/>
  <pageMargins left="0.7" right="0.45" top="0.75" bottom="0.5" header="0.3" footer="0.3"/>
  <pageSetup horizontalDpi="600" verticalDpi="600" orientation="landscape" scale="85" r:id="rId1"/>
  <colBreaks count="1" manualBreakCount="1">
    <brk id="13" max="65535" man="1"/>
  </colBreaks>
</worksheet>
</file>

<file path=xl/worksheets/sheet27.xml><?xml version="1.0" encoding="utf-8"?>
<worksheet xmlns="http://schemas.openxmlformats.org/spreadsheetml/2006/main" xmlns:r="http://schemas.openxmlformats.org/officeDocument/2006/relationships">
  <dimension ref="A1:AH30"/>
  <sheetViews>
    <sheetView zoomScalePageLayoutView="0" workbookViewId="0" topLeftCell="A1">
      <selection activeCell="M1" sqref="M1"/>
    </sheetView>
  </sheetViews>
  <sheetFormatPr defaultColWidth="9.140625" defaultRowHeight="12.75"/>
  <cols>
    <col min="1" max="1" width="9.8515625" style="194" customWidth="1"/>
    <col min="2" max="3" width="9.140625" style="194" customWidth="1"/>
    <col min="4" max="4" width="9.8515625" style="194" customWidth="1"/>
    <col min="5" max="5" width="9.140625" style="194" customWidth="1"/>
    <col min="6" max="6" width="14.421875" style="194" customWidth="1"/>
    <col min="7" max="7" width="4.8515625" style="194" customWidth="1"/>
    <col min="8" max="8" width="8.57421875" style="194" customWidth="1"/>
    <col min="9" max="9" width="9.8515625" style="194" customWidth="1"/>
    <col min="10" max="10" width="8.57421875" style="194" customWidth="1"/>
    <col min="11" max="12" width="13.7109375" style="194" customWidth="1"/>
    <col min="13" max="13" width="38.8515625" style="194" customWidth="1"/>
    <col min="14" max="16" width="9.140625" style="194" customWidth="1"/>
    <col min="17" max="17" width="6.140625" style="194" customWidth="1"/>
    <col min="18" max="18" width="8.57421875" style="194" customWidth="1"/>
    <col min="19" max="19" width="7.7109375" style="194" customWidth="1"/>
    <col min="20" max="20" width="10.421875" style="194" customWidth="1"/>
    <col min="21" max="22" width="8.8515625" style="194" customWidth="1"/>
    <col min="23" max="23" width="9.8515625" style="194" customWidth="1"/>
    <col min="24" max="24" width="12.28125" style="194" customWidth="1"/>
    <col min="25" max="25" width="4.28125" style="194" customWidth="1"/>
    <col min="26" max="26" width="10.28125" style="194" customWidth="1"/>
    <col min="27" max="27" width="8.140625" style="194" customWidth="1"/>
    <col min="28" max="28" width="8.57421875" style="194" customWidth="1"/>
    <col min="29" max="29" width="11.57421875" style="194" customWidth="1"/>
    <col min="30" max="32" width="9.00390625" style="194" customWidth="1"/>
    <col min="33" max="16384" width="9.140625" style="194" customWidth="1"/>
  </cols>
  <sheetData>
    <row r="1" spans="1:34" ht="21">
      <c r="A1" s="453" t="s">
        <v>43</v>
      </c>
      <c r="B1" s="453"/>
      <c r="C1" s="453"/>
      <c r="D1" s="453"/>
      <c r="E1" s="453"/>
      <c r="F1" s="453"/>
      <c r="G1" s="453"/>
      <c r="H1" s="453"/>
      <c r="I1" s="453"/>
      <c r="J1" s="453"/>
      <c r="K1" s="453"/>
      <c r="L1" s="79"/>
      <c r="M1" s="243" t="s">
        <v>584</v>
      </c>
      <c r="N1" s="386" t="s">
        <v>56</v>
      </c>
      <c r="O1" s="387"/>
      <c r="P1" s="387"/>
      <c r="Q1" s="387"/>
      <c r="R1" s="387"/>
      <c r="S1" s="387"/>
      <c r="T1" s="387"/>
      <c r="U1" s="387"/>
      <c r="V1" s="387"/>
      <c r="W1" s="387"/>
      <c r="X1" s="387"/>
      <c r="Y1" s="387"/>
      <c r="Z1" s="387"/>
      <c r="AA1" s="387"/>
      <c r="AB1" s="387"/>
      <c r="AC1" s="387"/>
      <c r="AD1" s="205"/>
      <c r="AE1" s="205"/>
      <c r="AF1" s="205"/>
      <c r="AG1" s="81"/>
      <c r="AH1" s="81"/>
    </row>
    <row r="2" spans="1:34" ht="47.25" customHeight="1" thickBot="1">
      <c r="A2" s="369" t="s">
        <v>44</v>
      </c>
      <c r="B2" s="369"/>
      <c r="C2" s="388" t="s">
        <v>554</v>
      </c>
      <c r="D2" s="388"/>
      <c r="E2" s="388"/>
      <c r="F2" s="388"/>
      <c r="G2" s="388"/>
      <c r="H2" s="212" t="s">
        <v>55</v>
      </c>
      <c r="I2" s="82">
        <v>100</v>
      </c>
      <c r="J2" s="212" t="s">
        <v>48</v>
      </c>
      <c r="K2" s="83">
        <v>1</v>
      </c>
      <c r="L2" s="84" t="s">
        <v>67</v>
      </c>
      <c r="M2" s="85"/>
      <c r="N2" s="427" t="s">
        <v>17</v>
      </c>
      <c r="O2" s="427"/>
      <c r="P2" s="390" t="str">
        <f>C2</f>
        <v>Pecan Pie</v>
      </c>
      <c r="Q2" s="390"/>
      <c r="R2" s="390"/>
      <c r="S2" s="390"/>
      <c r="T2" s="391"/>
      <c r="U2" s="86"/>
      <c r="V2" s="86"/>
      <c r="W2" s="212" t="s">
        <v>55</v>
      </c>
      <c r="X2" s="87">
        <f>I2</f>
        <v>100</v>
      </c>
      <c r="Y2" s="95"/>
      <c r="Z2" s="88" t="s">
        <v>53</v>
      </c>
      <c r="AA2" s="89">
        <f>K2</f>
        <v>1</v>
      </c>
      <c r="AB2" s="90" t="s">
        <v>67</v>
      </c>
      <c r="AC2" s="91"/>
      <c r="AD2" s="92"/>
      <c r="AE2" s="92"/>
      <c r="AF2" s="92"/>
      <c r="AG2" s="91"/>
      <c r="AH2" s="91"/>
    </row>
    <row r="3" spans="1:34" ht="19.5" customHeight="1">
      <c r="A3" s="209"/>
      <c r="B3" s="369"/>
      <c r="C3" s="419"/>
      <c r="D3" s="419"/>
      <c r="E3" s="419"/>
      <c r="F3" s="419"/>
      <c r="G3" s="419"/>
      <c r="H3" s="211"/>
      <c r="I3" s="205"/>
      <c r="J3" s="212"/>
      <c r="K3" s="89"/>
      <c r="L3" s="93"/>
      <c r="M3" s="94"/>
      <c r="N3" s="212"/>
      <c r="O3" s="212"/>
      <c r="P3" s="430">
        <f>C3</f>
        <v>0</v>
      </c>
      <c r="Q3" s="419"/>
      <c r="R3" s="419"/>
      <c r="S3" s="419"/>
      <c r="T3" s="419"/>
      <c r="U3" s="419"/>
      <c r="V3" s="419"/>
      <c r="W3" s="212"/>
      <c r="X3" s="95">
        <f>I3</f>
        <v>0</v>
      </c>
      <c r="Y3" s="95"/>
      <c r="Z3" s="88"/>
      <c r="AA3" s="89"/>
      <c r="AB3" s="90"/>
      <c r="AC3" s="91"/>
      <c r="AD3" s="92"/>
      <c r="AE3" s="92"/>
      <c r="AF3" s="92"/>
      <c r="AG3" s="91"/>
      <c r="AH3" s="91"/>
    </row>
    <row r="4" spans="2:34" ht="15" customHeight="1" thickBot="1">
      <c r="B4" s="410"/>
      <c r="C4" s="410"/>
      <c r="D4" s="410"/>
      <c r="E4" s="410"/>
      <c r="F4" s="410"/>
      <c r="G4" s="410"/>
      <c r="H4" s="96"/>
      <c r="I4" s="96"/>
      <c r="N4" s="97"/>
      <c r="O4" s="97"/>
      <c r="P4" s="410"/>
      <c r="Q4" s="410"/>
      <c r="R4" s="410"/>
      <c r="S4" s="410"/>
      <c r="T4" s="410"/>
      <c r="U4" s="410"/>
      <c r="V4" s="410"/>
      <c r="W4" s="205"/>
      <c r="X4" s="91"/>
      <c r="Y4" s="91"/>
      <c r="Z4" s="91"/>
      <c r="AA4" s="91"/>
      <c r="AB4" s="91"/>
      <c r="AC4" s="91"/>
      <c r="AD4" s="98"/>
      <c r="AE4" s="98"/>
      <c r="AF4" s="98"/>
      <c r="AG4" s="91"/>
      <c r="AH4" s="91"/>
    </row>
    <row r="5" spans="1:32" ht="45.75" customHeight="1" thickBot="1">
      <c r="A5" s="380" t="s">
        <v>1</v>
      </c>
      <c r="B5" s="431"/>
      <c r="C5" s="431"/>
      <c r="D5" s="432"/>
      <c r="E5" s="422" t="s">
        <v>54</v>
      </c>
      <c r="F5" s="424"/>
      <c r="G5" s="422" t="s">
        <v>32</v>
      </c>
      <c r="H5" s="423"/>
      <c r="I5" s="423"/>
      <c r="J5" s="423"/>
      <c r="K5" s="423"/>
      <c r="L5" s="423"/>
      <c r="M5" s="424"/>
      <c r="N5" s="420" t="s">
        <v>1</v>
      </c>
      <c r="O5" s="421"/>
      <c r="P5" s="421"/>
      <c r="Q5" s="421"/>
      <c r="R5" s="99" t="s">
        <v>31</v>
      </c>
      <c r="S5" s="210" t="s">
        <v>2</v>
      </c>
      <c r="T5" s="100" t="s">
        <v>51</v>
      </c>
      <c r="U5" s="99" t="s">
        <v>30</v>
      </c>
      <c r="V5" s="99" t="s">
        <v>49</v>
      </c>
      <c r="W5" s="99" t="s">
        <v>58</v>
      </c>
      <c r="X5" s="392" t="s">
        <v>164</v>
      </c>
      <c r="Y5" s="392"/>
      <c r="Z5" s="99" t="s">
        <v>50</v>
      </c>
      <c r="AA5" s="100" t="s">
        <v>13</v>
      </c>
      <c r="AB5" s="100" t="s">
        <v>207</v>
      </c>
      <c r="AC5" s="101" t="s">
        <v>208</v>
      </c>
      <c r="AD5" s="205"/>
      <c r="AE5" s="205"/>
      <c r="AF5" s="205"/>
    </row>
    <row r="6" spans="1:32" ht="18.75" customHeight="1">
      <c r="A6" s="434" t="s">
        <v>583</v>
      </c>
      <c r="B6" s="435"/>
      <c r="C6" s="435"/>
      <c r="D6" s="436"/>
      <c r="E6" s="365" t="s">
        <v>555</v>
      </c>
      <c r="F6" s="366"/>
      <c r="G6" s="102">
        <v>1</v>
      </c>
      <c r="H6" s="363" t="s">
        <v>556</v>
      </c>
      <c r="I6" s="428"/>
      <c r="J6" s="428"/>
      <c r="K6" s="428"/>
      <c r="L6" s="428"/>
      <c r="M6" s="429"/>
      <c r="N6" s="396" t="str">
        <f aca="true" t="shared" si="0" ref="N6:N21">A6</f>
        <v>Pie Crust  -- SEE RECIPE</v>
      </c>
      <c r="O6" s="397"/>
      <c r="P6" s="397"/>
      <c r="Q6" s="397"/>
      <c r="R6" s="103">
        <v>0.13</v>
      </c>
      <c r="S6" s="104" t="s">
        <v>57</v>
      </c>
      <c r="T6" s="105">
        <f>R6*X2</f>
        <v>13</v>
      </c>
      <c r="U6" s="106">
        <f>(X2*R6)/AA6</f>
        <v>13</v>
      </c>
      <c r="V6" s="107" t="s">
        <v>57</v>
      </c>
      <c r="W6" s="108">
        <v>0.37</v>
      </c>
      <c r="X6" s="109">
        <f>U6/1</f>
        <v>13</v>
      </c>
      <c r="Y6" s="109"/>
      <c r="Z6" s="110">
        <f>W6*X6</f>
        <v>4.81</v>
      </c>
      <c r="AA6" s="111">
        <v>1</v>
      </c>
      <c r="AB6" s="112">
        <f>Z6/X2</f>
        <v>0.0481</v>
      </c>
      <c r="AC6" s="113">
        <f aca="true" t="shared" si="1" ref="AC6:AC13">Z6</f>
        <v>4.81</v>
      </c>
      <c r="AD6" s="114"/>
      <c r="AE6" s="114"/>
      <c r="AF6" s="114"/>
    </row>
    <row r="7" spans="1:32" ht="18.75" customHeight="1">
      <c r="A7" s="351" t="s">
        <v>297</v>
      </c>
      <c r="B7" s="352"/>
      <c r="C7" s="352"/>
      <c r="D7" s="353"/>
      <c r="E7" s="356" t="s">
        <v>557</v>
      </c>
      <c r="F7" s="355"/>
      <c r="G7" s="102"/>
      <c r="H7" s="352" t="s">
        <v>558</v>
      </c>
      <c r="I7" s="394"/>
      <c r="J7" s="394"/>
      <c r="K7" s="394"/>
      <c r="L7" s="394"/>
      <c r="M7" s="395"/>
      <c r="N7" s="396" t="str">
        <f t="shared" si="0"/>
        <v>Eggs, Whole, Frozen</v>
      </c>
      <c r="O7" s="397"/>
      <c r="P7" s="397"/>
      <c r="Q7" s="397"/>
      <c r="R7" s="115">
        <v>0.1125</v>
      </c>
      <c r="S7" s="104" t="s">
        <v>176</v>
      </c>
      <c r="T7" s="109">
        <f>X2*R7</f>
        <v>11.25</v>
      </c>
      <c r="U7" s="116">
        <f>(X2*R7)/AA7</f>
        <v>11.25</v>
      </c>
      <c r="V7" s="107" t="s">
        <v>176</v>
      </c>
      <c r="W7" s="108">
        <v>0.73</v>
      </c>
      <c r="X7" s="109">
        <f>U7/1</f>
        <v>11.25</v>
      </c>
      <c r="Y7" s="109"/>
      <c r="Z7" s="110">
        <f aca="true" t="shared" si="2" ref="Z7:Z13">W7*X7</f>
        <v>8.2125</v>
      </c>
      <c r="AA7" s="117">
        <v>1</v>
      </c>
      <c r="AB7" s="112">
        <f>Z7/X2</f>
        <v>0.082125</v>
      </c>
      <c r="AC7" s="113">
        <f t="shared" si="1"/>
        <v>8.2125</v>
      </c>
      <c r="AD7" s="114"/>
      <c r="AE7" s="114"/>
      <c r="AF7" s="114"/>
    </row>
    <row r="8" spans="1:32" ht="18.75" customHeight="1">
      <c r="A8" s="351" t="s">
        <v>61</v>
      </c>
      <c r="B8" s="352"/>
      <c r="C8" s="352"/>
      <c r="D8" s="353"/>
      <c r="E8" s="354" t="s">
        <v>559</v>
      </c>
      <c r="F8" s="355"/>
      <c r="G8" s="102"/>
      <c r="H8" s="352" t="s">
        <v>560</v>
      </c>
      <c r="I8" s="394"/>
      <c r="J8" s="394"/>
      <c r="K8" s="394"/>
      <c r="L8" s="394"/>
      <c r="M8" s="395"/>
      <c r="N8" s="396" t="str">
        <f>A8</f>
        <v>Sugar, Granulated</v>
      </c>
      <c r="O8" s="397"/>
      <c r="P8" s="397"/>
      <c r="Q8" s="397"/>
      <c r="R8" s="115">
        <v>0.11</v>
      </c>
      <c r="S8" s="104" t="s">
        <v>176</v>
      </c>
      <c r="T8" s="105">
        <f>X2*R8</f>
        <v>11</v>
      </c>
      <c r="U8" s="116">
        <f>(X2*R8)/AA8</f>
        <v>11</v>
      </c>
      <c r="V8" s="107" t="s">
        <v>176</v>
      </c>
      <c r="W8" s="108">
        <v>0.3</v>
      </c>
      <c r="X8" s="109">
        <f>U8/1</f>
        <v>11</v>
      </c>
      <c r="Y8" s="109"/>
      <c r="Z8" s="110">
        <f t="shared" si="2"/>
        <v>3.3</v>
      </c>
      <c r="AA8" s="117">
        <v>1</v>
      </c>
      <c r="AB8" s="112">
        <f>Z8/X2</f>
        <v>0.033</v>
      </c>
      <c r="AC8" s="113">
        <f t="shared" si="1"/>
        <v>3.3</v>
      </c>
      <c r="AD8" s="114"/>
      <c r="AE8" s="114"/>
      <c r="AF8" s="114"/>
    </row>
    <row r="9" spans="1:32" ht="18.75" customHeight="1">
      <c r="A9" s="351" t="s">
        <v>561</v>
      </c>
      <c r="B9" s="352"/>
      <c r="C9" s="352"/>
      <c r="D9" s="353"/>
      <c r="E9" s="356" t="s">
        <v>367</v>
      </c>
      <c r="F9" s="355"/>
      <c r="G9" s="102"/>
      <c r="H9" s="352" t="s">
        <v>562</v>
      </c>
      <c r="I9" s="394"/>
      <c r="J9" s="394"/>
      <c r="K9" s="394"/>
      <c r="L9" s="394"/>
      <c r="M9" s="395"/>
      <c r="N9" s="396" t="str">
        <f t="shared" si="0"/>
        <v>Butter, Melted</v>
      </c>
      <c r="O9" s="397"/>
      <c r="P9" s="397"/>
      <c r="Q9" s="397"/>
      <c r="R9" s="115">
        <v>0.0125</v>
      </c>
      <c r="S9" s="104" t="s">
        <v>176</v>
      </c>
      <c r="T9" s="105">
        <f>X2*R9</f>
        <v>1.25</v>
      </c>
      <c r="U9" s="116">
        <f>(X2*R9)/AA9</f>
        <v>1.25</v>
      </c>
      <c r="V9" s="107" t="s">
        <v>176</v>
      </c>
      <c r="W9" s="108">
        <v>1.44</v>
      </c>
      <c r="X9" s="109">
        <f>U9/1</f>
        <v>1.25</v>
      </c>
      <c r="Y9" s="109"/>
      <c r="Z9" s="110">
        <f t="shared" si="2"/>
        <v>1.7999999999999998</v>
      </c>
      <c r="AA9" s="117">
        <v>1</v>
      </c>
      <c r="AB9" s="112">
        <f>Z9/X2</f>
        <v>0.018</v>
      </c>
      <c r="AC9" s="113">
        <f t="shared" si="1"/>
        <v>1.7999999999999998</v>
      </c>
      <c r="AD9" s="114"/>
      <c r="AE9" s="114"/>
      <c r="AF9" s="114"/>
    </row>
    <row r="10" spans="1:32" ht="18.75" customHeight="1">
      <c r="A10" s="351" t="s">
        <v>563</v>
      </c>
      <c r="B10" s="352"/>
      <c r="C10" s="352"/>
      <c r="D10" s="353"/>
      <c r="E10" s="356" t="s">
        <v>564</v>
      </c>
      <c r="F10" s="355"/>
      <c r="G10" s="102"/>
      <c r="H10" s="352" t="s">
        <v>565</v>
      </c>
      <c r="I10" s="419"/>
      <c r="J10" s="419"/>
      <c r="K10" s="419"/>
      <c r="L10" s="419"/>
      <c r="M10" s="464"/>
      <c r="N10" s="396" t="str">
        <f t="shared" si="0"/>
        <v>Corn Syrup, Light</v>
      </c>
      <c r="O10" s="397"/>
      <c r="P10" s="397"/>
      <c r="Q10" s="397"/>
      <c r="R10" s="119">
        <v>0.01</v>
      </c>
      <c r="S10" s="104" t="s">
        <v>180</v>
      </c>
      <c r="T10" s="105">
        <f>X2*R10</f>
        <v>1</v>
      </c>
      <c r="U10" s="116">
        <f>(X2*R10)/AA10</f>
        <v>1</v>
      </c>
      <c r="V10" s="107" t="s">
        <v>180</v>
      </c>
      <c r="W10" s="108">
        <v>6.65</v>
      </c>
      <c r="X10" s="109">
        <f>U10/1</f>
        <v>1</v>
      </c>
      <c r="Y10" s="109"/>
      <c r="Z10" s="110">
        <f t="shared" si="2"/>
        <v>6.65</v>
      </c>
      <c r="AA10" s="117">
        <v>1</v>
      </c>
      <c r="AB10" s="112">
        <f>Z10/X2</f>
        <v>0.0665</v>
      </c>
      <c r="AC10" s="113">
        <f t="shared" si="1"/>
        <v>6.65</v>
      </c>
      <c r="AD10" s="114"/>
      <c r="AE10" s="114"/>
      <c r="AF10" s="114"/>
    </row>
    <row r="11" spans="1:32" ht="18.75" customHeight="1">
      <c r="A11" s="351" t="s">
        <v>306</v>
      </c>
      <c r="B11" s="352"/>
      <c r="C11" s="352"/>
      <c r="D11" s="353"/>
      <c r="E11" s="356" t="s">
        <v>293</v>
      </c>
      <c r="F11" s="355"/>
      <c r="G11" s="102"/>
      <c r="H11" s="419"/>
      <c r="I11" s="419"/>
      <c r="J11" s="419"/>
      <c r="K11" s="419"/>
      <c r="L11" s="419"/>
      <c r="M11" s="464"/>
      <c r="N11" s="393" t="str">
        <f t="shared" si="0"/>
        <v>Extract, Vanilla</v>
      </c>
      <c r="O11" s="359"/>
      <c r="P11" s="359"/>
      <c r="Q11" s="359"/>
      <c r="R11" s="115">
        <v>0.0433</v>
      </c>
      <c r="S11" s="104" t="s">
        <v>65</v>
      </c>
      <c r="T11" s="105">
        <f>X2*R11</f>
        <v>4.33</v>
      </c>
      <c r="U11" s="116">
        <f>(X2*R11)/AA11</f>
        <v>4.33</v>
      </c>
      <c r="V11" s="107" t="s">
        <v>65</v>
      </c>
      <c r="W11" s="108">
        <v>0.41</v>
      </c>
      <c r="X11" s="109">
        <f>U11/1</f>
        <v>4.33</v>
      </c>
      <c r="Y11" s="109"/>
      <c r="Z11" s="110">
        <f t="shared" si="2"/>
        <v>1.7752999999999999</v>
      </c>
      <c r="AA11" s="117">
        <v>1</v>
      </c>
      <c r="AB11" s="112">
        <f>Z11/X2</f>
        <v>0.017752999999999998</v>
      </c>
      <c r="AC11" s="113">
        <f t="shared" si="1"/>
        <v>1.7752999999999999</v>
      </c>
      <c r="AD11" s="114"/>
      <c r="AE11" s="114"/>
      <c r="AF11" s="114"/>
    </row>
    <row r="12" spans="1:32" ht="18.75" customHeight="1">
      <c r="A12" s="351" t="s">
        <v>60</v>
      </c>
      <c r="B12" s="352"/>
      <c r="C12" s="352"/>
      <c r="D12" s="353"/>
      <c r="E12" s="356" t="s">
        <v>501</v>
      </c>
      <c r="F12" s="355"/>
      <c r="G12" s="102"/>
      <c r="H12" s="352" t="s">
        <v>566</v>
      </c>
      <c r="I12" s="394"/>
      <c r="J12" s="394"/>
      <c r="K12" s="394"/>
      <c r="L12" s="394"/>
      <c r="M12" s="395"/>
      <c r="N12" s="351" t="str">
        <f>A12</f>
        <v>Salt</v>
      </c>
      <c r="O12" s="357"/>
      <c r="P12" s="357"/>
      <c r="Q12" s="357"/>
      <c r="R12" s="115">
        <v>0.0233</v>
      </c>
      <c r="S12" s="104" t="s">
        <v>65</v>
      </c>
      <c r="T12" s="105">
        <f>X2*R12</f>
        <v>2.33</v>
      </c>
      <c r="U12" s="116">
        <f>(X2*R12)/AA12</f>
        <v>2.33</v>
      </c>
      <c r="V12" s="107" t="s">
        <v>65</v>
      </c>
      <c r="W12" s="108">
        <v>0.02</v>
      </c>
      <c r="X12" s="109">
        <f>U12/1</f>
        <v>2.33</v>
      </c>
      <c r="Y12" s="109"/>
      <c r="Z12" s="110">
        <f t="shared" si="2"/>
        <v>0.0466</v>
      </c>
      <c r="AA12" s="117">
        <v>1</v>
      </c>
      <c r="AB12" s="112">
        <f>Z12/X2</f>
        <v>0.00046600000000000005</v>
      </c>
      <c r="AC12" s="113">
        <f t="shared" si="1"/>
        <v>0.0466</v>
      </c>
      <c r="AD12" s="114"/>
      <c r="AE12" s="114"/>
      <c r="AF12" s="114"/>
    </row>
    <row r="13" spans="1:32" ht="18.75" customHeight="1">
      <c r="A13" s="351" t="s">
        <v>567</v>
      </c>
      <c r="B13" s="352"/>
      <c r="C13" s="352"/>
      <c r="D13" s="353"/>
      <c r="E13" s="354" t="s">
        <v>568</v>
      </c>
      <c r="F13" s="355"/>
      <c r="G13" s="102"/>
      <c r="H13" s="352" t="s">
        <v>141</v>
      </c>
      <c r="I13" s="394"/>
      <c r="J13" s="394"/>
      <c r="K13" s="394"/>
      <c r="L13" s="394"/>
      <c r="M13" s="395"/>
      <c r="N13" s="396" t="str">
        <f t="shared" si="0"/>
        <v>Pecans, Chopped</v>
      </c>
      <c r="O13" s="397"/>
      <c r="P13" s="397"/>
      <c r="Q13" s="397"/>
      <c r="R13" s="115">
        <v>0.025</v>
      </c>
      <c r="S13" s="104" t="s">
        <v>64</v>
      </c>
      <c r="T13" s="105">
        <f>X2*R13</f>
        <v>2.5</v>
      </c>
      <c r="U13" s="116">
        <f>(X2*R13)/AA13</f>
        <v>2.5</v>
      </c>
      <c r="V13" s="107" t="s">
        <v>64</v>
      </c>
      <c r="W13" s="108">
        <v>7.52</v>
      </c>
      <c r="X13" s="109">
        <f>U13/1</f>
        <v>2.5</v>
      </c>
      <c r="Y13" s="109"/>
      <c r="Z13" s="110">
        <f t="shared" si="2"/>
        <v>18.799999999999997</v>
      </c>
      <c r="AA13" s="117">
        <v>1</v>
      </c>
      <c r="AB13" s="112">
        <f>Z13/X2</f>
        <v>0.18799999999999997</v>
      </c>
      <c r="AC13" s="113">
        <f t="shared" si="1"/>
        <v>18.799999999999997</v>
      </c>
      <c r="AD13" s="114"/>
      <c r="AE13" s="114"/>
      <c r="AF13" s="114"/>
    </row>
    <row r="14" spans="1:32" ht="18.75" customHeight="1">
      <c r="A14" s="351"/>
      <c r="B14" s="352"/>
      <c r="C14" s="352"/>
      <c r="D14" s="353"/>
      <c r="E14" s="354"/>
      <c r="F14" s="355"/>
      <c r="G14" s="102"/>
      <c r="H14" s="352" t="s">
        <v>77</v>
      </c>
      <c r="I14" s="394"/>
      <c r="J14" s="394"/>
      <c r="K14" s="394"/>
      <c r="L14" s="394"/>
      <c r="M14" s="395"/>
      <c r="N14" s="396">
        <f t="shared" si="0"/>
        <v>0</v>
      </c>
      <c r="O14" s="397"/>
      <c r="P14" s="397"/>
      <c r="Q14" s="397"/>
      <c r="R14" s="115"/>
      <c r="S14" s="104"/>
      <c r="T14" s="105"/>
      <c r="U14" s="116"/>
      <c r="V14" s="107"/>
      <c r="W14" s="108"/>
      <c r="X14" s="109"/>
      <c r="Y14" s="109"/>
      <c r="Z14" s="110"/>
      <c r="AA14" s="117"/>
      <c r="AB14" s="112"/>
      <c r="AC14" s="113"/>
      <c r="AD14" s="114"/>
      <c r="AE14" s="114"/>
      <c r="AF14" s="114"/>
    </row>
    <row r="15" spans="1:32" ht="18.75" customHeight="1">
      <c r="A15" s="351"/>
      <c r="B15" s="352"/>
      <c r="C15" s="352"/>
      <c r="D15" s="353"/>
      <c r="E15" s="354"/>
      <c r="F15" s="355"/>
      <c r="G15" s="102"/>
      <c r="H15" s="352" t="s">
        <v>569</v>
      </c>
      <c r="I15" s="394"/>
      <c r="J15" s="394"/>
      <c r="K15" s="394"/>
      <c r="L15" s="394"/>
      <c r="M15" s="395"/>
      <c r="N15" s="396">
        <f t="shared" si="0"/>
        <v>0</v>
      </c>
      <c r="O15" s="397"/>
      <c r="P15" s="397"/>
      <c r="Q15" s="397"/>
      <c r="R15" s="115"/>
      <c r="S15" s="104"/>
      <c r="T15" s="105"/>
      <c r="U15" s="120"/>
      <c r="V15" s="107"/>
      <c r="W15" s="108"/>
      <c r="X15" s="105"/>
      <c r="Y15" s="105"/>
      <c r="Z15" s="110"/>
      <c r="AA15" s="117"/>
      <c r="AB15" s="112"/>
      <c r="AC15" s="118"/>
      <c r="AD15" s="114"/>
      <c r="AE15" s="114"/>
      <c r="AF15" s="114"/>
    </row>
    <row r="16" spans="1:32" ht="18.75" customHeight="1">
      <c r="A16" s="351"/>
      <c r="B16" s="352"/>
      <c r="C16" s="352"/>
      <c r="D16" s="353"/>
      <c r="E16" s="354"/>
      <c r="F16" s="355"/>
      <c r="G16" s="102">
        <v>2</v>
      </c>
      <c r="H16" s="352" t="s">
        <v>570</v>
      </c>
      <c r="I16" s="394"/>
      <c r="J16" s="394"/>
      <c r="K16" s="394"/>
      <c r="L16" s="394"/>
      <c r="M16" s="395"/>
      <c r="N16" s="396">
        <f t="shared" si="0"/>
        <v>0</v>
      </c>
      <c r="O16" s="397"/>
      <c r="P16" s="397"/>
      <c r="Q16" s="397"/>
      <c r="R16" s="115"/>
      <c r="S16" s="104"/>
      <c r="T16" s="105"/>
      <c r="U16" s="116"/>
      <c r="V16" s="107"/>
      <c r="W16" s="108"/>
      <c r="X16" s="105"/>
      <c r="Y16" s="105"/>
      <c r="Z16" s="110"/>
      <c r="AA16" s="117"/>
      <c r="AB16" s="112"/>
      <c r="AC16" s="118"/>
      <c r="AD16" s="114"/>
      <c r="AE16" s="114"/>
      <c r="AF16" s="114"/>
    </row>
    <row r="17" spans="1:32" ht="18.75" customHeight="1">
      <c r="A17" s="351"/>
      <c r="B17" s="352"/>
      <c r="C17" s="352"/>
      <c r="D17" s="353"/>
      <c r="E17" s="354"/>
      <c r="F17" s="355"/>
      <c r="G17" s="102"/>
      <c r="H17" s="352" t="s">
        <v>571</v>
      </c>
      <c r="I17" s="394"/>
      <c r="J17" s="394"/>
      <c r="K17" s="394"/>
      <c r="L17" s="394"/>
      <c r="M17" s="395"/>
      <c r="N17" s="396">
        <f t="shared" si="0"/>
        <v>0</v>
      </c>
      <c r="O17" s="397"/>
      <c r="P17" s="397"/>
      <c r="Q17" s="397"/>
      <c r="R17" s="121"/>
      <c r="S17" s="104"/>
      <c r="T17" s="105"/>
      <c r="U17" s="116"/>
      <c r="V17" s="107"/>
      <c r="W17" s="108"/>
      <c r="X17" s="105"/>
      <c r="Y17" s="105"/>
      <c r="Z17" s="110"/>
      <c r="AA17" s="117"/>
      <c r="AB17" s="112"/>
      <c r="AC17" s="118"/>
      <c r="AD17" s="114"/>
      <c r="AE17" s="114"/>
      <c r="AF17" s="114"/>
    </row>
    <row r="18" spans="1:32" ht="18.75" customHeight="1">
      <c r="A18" s="351"/>
      <c r="B18" s="352"/>
      <c r="C18" s="352"/>
      <c r="D18" s="353"/>
      <c r="E18" s="354"/>
      <c r="F18" s="355"/>
      <c r="G18" s="102">
        <v>3</v>
      </c>
      <c r="H18" s="352" t="s">
        <v>572</v>
      </c>
      <c r="I18" s="394"/>
      <c r="J18" s="394"/>
      <c r="K18" s="394"/>
      <c r="L18" s="394"/>
      <c r="M18" s="395"/>
      <c r="N18" s="396">
        <f t="shared" si="0"/>
        <v>0</v>
      </c>
      <c r="O18" s="397"/>
      <c r="P18" s="397"/>
      <c r="Q18" s="397"/>
      <c r="R18" s="121"/>
      <c r="S18" s="104"/>
      <c r="T18" s="105"/>
      <c r="U18" s="116"/>
      <c r="V18" s="107"/>
      <c r="W18" s="108"/>
      <c r="X18" s="105"/>
      <c r="Y18" s="105"/>
      <c r="Z18" s="110"/>
      <c r="AA18" s="117"/>
      <c r="AB18" s="112"/>
      <c r="AC18" s="118"/>
      <c r="AD18" s="114"/>
      <c r="AE18" s="114"/>
      <c r="AF18" s="114"/>
    </row>
    <row r="19" spans="1:32" ht="18.75" customHeight="1">
      <c r="A19" s="351"/>
      <c r="B19" s="352"/>
      <c r="C19" s="352"/>
      <c r="D19" s="353"/>
      <c r="E19" s="354"/>
      <c r="F19" s="355"/>
      <c r="G19" s="102">
        <v>4</v>
      </c>
      <c r="H19" s="352" t="s">
        <v>573</v>
      </c>
      <c r="I19" s="394"/>
      <c r="J19" s="394"/>
      <c r="K19" s="394"/>
      <c r="L19" s="394"/>
      <c r="M19" s="395"/>
      <c r="N19" s="396">
        <f t="shared" si="0"/>
        <v>0</v>
      </c>
      <c r="O19" s="397"/>
      <c r="P19" s="397"/>
      <c r="Q19" s="397"/>
      <c r="R19" s="121"/>
      <c r="S19" s="104"/>
      <c r="T19" s="105"/>
      <c r="U19" s="120"/>
      <c r="V19" s="107"/>
      <c r="W19" s="108"/>
      <c r="X19" s="105"/>
      <c r="Y19" s="105"/>
      <c r="Z19" s="110"/>
      <c r="AA19" s="117"/>
      <c r="AB19" s="112"/>
      <c r="AC19" s="118"/>
      <c r="AD19" s="114"/>
      <c r="AE19" s="114"/>
      <c r="AF19" s="114"/>
    </row>
    <row r="20" spans="1:32" ht="18.75" customHeight="1">
      <c r="A20" s="351"/>
      <c r="B20" s="352"/>
      <c r="C20" s="352"/>
      <c r="D20" s="353"/>
      <c r="E20" s="354"/>
      <c r="F20" s="355"/>
      <c r="G20" s="102">
        <v>5</v>
      </c>
      <c r="H20" s="352" t="s">
        <v>574</v>
      </c>
      <c r="I20" s="394"/>
      <c r="J20" s="394"/>
      <c r="K20" s="394"/>
      <c r="L20" s="394"/>
      <c r="M20" s="395"/>
      <c r="N20" s="396">
        <f t="shared" si="0"/>
        <v>0</v>
      </c>
      <c r="O20" s="397"/>
      <c r="P20" s="397"/>
      <c r="Q20" s="397"/>
      <c r="R20" s="121"/>
      <c r="S20" s="104"/>
      <c r="T20" s="105"/>
      <c r="U20" s="120"/>
      <c r="V20" s="107"/>
      <c r="W20" s="108"/>
      <c r="X20" s="105"/>
      <c r="Y20" s="105"/>
      <c r="Z20" s="110"/>
      <c r="AA20" s="117"/>
      <c r="AB20" s="112"/>
      <c r="AC20" s="118"/>
      <c r="AD20" s="114"/>
      <c r="AE20" s="114"/>
      <c r="AF20" s="114"/>
    </row>
    <row r="21" spans="1:32" ht="18.75" customHeight="1">
      <c r="A21" s="351"/>
      <c r="B21" s="352"/>
      <c r="C21" s="352"/>
      <c r="D21" s="353"/>
      <c r="E21" s="354"/>
      <c r="F21" s="355"/>
      <c r="G21" s="102">
        <v>6</v>
      </c>
      <c r="H21" s="352" t="s">
        <v>575</v>
      </c>
      <c r="I21" s="394"/>
      <c r="J21" s="394"/>
      <c r="K21" s="394"/>
      <c r="L21" s="394"/>
      <c r="M21" s="395"/>
      <c r="N21" s="396">
        <f t="shared" si="0"/>
        <v>0</v>
      </c>
      <c r="O21" s="397"/>
      <c r="P21" s="397"/>
      <c r="Q21" s="397"/>
      <c r="R21" s="121"/>
      <c r="S21" s="104"/>
      <c r="T21" s="105"/>
      <c r="U21" s="120"/>
      <c r="V21" s="107"/>
      <c r="W21" s="108"/>
      <c r="X21" s="105"/>
      <c r="Y21" s="105"/>
      <c r="Z21" s="110"/>
      <c r="AA21" s="117"/>
      <c r="AB21" s="112"/>
      <c r="AC21" s="118"/>
      <c r="AD21" s="114"/>
      <c r="AE21" s="114"/>
      <c r="AF21" s="114"/>
    </row>
    <row r="22" spans="1:32" ht="18.75" customHeight="1">
      <c r="A22" s="351"/>
      <c r="B22" s="352"/>
      <c r="C22" s="352"/>
      <c r="D22" s="353"/>
      <c r="E22" s="354"/>
      <c r="F22" s="355"/>
      <c r="G22" s="102">
        <v>7</v>
      </c>
      <c r="H22" s="352" t="s">
        <v>576</v>
      </c>
      <c r="I22" s="394"/>
      <c r="J22" s="394"/>
      <c r="K22" s="394"/>
      <c r="L22" s="394"/>
      <c r="M22" s="395"/>
      <c r="N22" s="396">
        <f>A22</f>
        <v>0</v>
      </c>
      <c r="O22" s="397"/>
      <c r="P22" s="397"/>
      <c r="Q22" s="397"/>
      <c r="R22" s="121"/>
      <c r="S22" s="104"/>
      <c r="T22" s="105"/>
      <c r="U22" s="116"/>
      <c r="V22" s="107"/>
      <c r="W22" s="108"/>
      <c r="X22" s="105"/>
      <c r="Y22" s="105"/>
      <c r="Z22" s="110"/>
      <c r="AA22" s="117"/>
      <c r="AB22" s="112"/>
      <c r="AC22" s="118"/>
      <c r="AD22" s="114"/>
      <c r="AE22" s="114"/>
      <c r="AF22" s="114"/>
    </row>
    <row r="23" spans="1:32" ht="18.75" customHeight="1" thickBot="1">
      <c r="A23" s="413"/>
      <c r="B23" s="400"/>
      <c r="C23" s="400"/>
      <c r="D23" s="414"/>
      <c r="E23" s="354"/>
      <c r="F23" s="355"/>
      <c r="G23" s="122">
        <v>8</v>
      </c>
      <c r="H23" s="400" t="s">
        <v>577</v>
      </c>
      <c r="I23" s="401"/>
      <c r="J23" s="401"/>
      <c r="K23" s="401"/>
      <c r="L23" s="401"/>
      <c r="M23" s="402"/>
      <c r="N23" s="396">
        <f>A23</f>
        <v>0</v>
      </c>
      <c r="O23" s="397"/>
      <c r="P23" s="397"/>
      <c r="Q23" s="397"/>
      <c r="R23" s="121"/>
      <c r="S23" s="104"/>
      <c r="T23" s="105"/>
      <c r="U23" s="120"/>
      <c r="V23" s="107"/>
      <c r="W23" s="108"/>
      <c r="X23" s="105"/>
      <c r="Y23" s="105"/>
      <c r="Z23" s="110"/>
      <c r="AA23" s="117"/>
      <c r="AB23" s="112"/>
      <c r="AC23" s="118"/>
      <c r="AD23" s="114"/>
      <c r="AE23" s="114"/>
      <c r="AF23" s="114"/>
    </row>
    <row r="24" spans="1:32" ht="25.5" customHeight="1" thickBot="1">
      <c r="A24" s="123"/>
      <c r="B24" s="197"/>
      <c r="C24" s="197"/>
      <c r="D24" s="197"/>
      <c r="E24" s="197"/>
      <c r="F24" s="197"/>
      <c r="G24" s="197"/>
      <c r="H24" s="197"/>
      <c r="I24" s="197"/>
      <c r="J24" s="197"/>
      <c r="K24" s="198"/>
      <c r="L24" s="213"/>
      <c r="M24" s="213"/>
      <c r="N24" s="415" t="s">
        <v>47</v>
      </c>
      <c r="O24" s="416"/>
      <c r="P24" s="416"/>
      <c r="Q24" s="417"/>
      <c r="R24" s="418" t="s">
        <v>7</v>
      </c>
      <c r="S24" s="417"/>
      <c r="T24" s="417"/>
      <c r="U24" s="417"/>
      <c r="V24" s="417"/>
      <c r="W24" s="417"/>
      <c r="X24" s="417"/>
      <c r="Y24" s="417"/>
      <c r="Z24" s="417"/>
      <c r="AA24" s="417"/>
      <c r="AB24" s="417"/>
      <c r="AC24" s="124">
        <f>ROUNDUP(SUM(AC6:AC23),5)</f>
        <v>45.3944</v>
      </c>
      <c r="AD24" s="114"/>
      <c r="AE24" s="114"/>
      <c r="AF24" s="114"/>
    </row>
    <row r="25" spans="1:32" ht="20.25" customHeight="1">
      <c r="A25" s="403" t="s">
        <v>45</v>
      </c>
      <c r="B25" s="404"/>
      <c r="C25" s="404"/>
      <c r="D25" s="404"/>
      <c r="E25" s="404"/>
      <c r="F25" s="404"/>
      <c r="G25" s="404"/>
      <c r="H25" s="404"/>
      <c r="I25" s="404"/>
      <c r="J25" s="404"/>
      <c r="K25" s="405"/>
      <c r="L25" s="220"/>
      <c r="M25" s="220"/>
      <c r="N25" s="411"/>
      <c r="O25" s="412"/>
      <c r="P25" s="412"/>
      <c r="Q25" s="412"/>
      <c r="R25" s="125"/>
      <c r="S25" s="125"/>
      <c r="T25" s="125"/>
      <c r="U25" s="125"/>
      <c r="V25" s="125"/>
      <c r="W25" s="95" t="s">
        <v>9</v>
      </c>
      <c r="X25" s="95"/>
      <c r="Y25" s="95"/>
      <c r="Z25" s="95"/>
      <c r="AA25" s="95"/>
      <c r="AB25" s="95"/>
      <c r="AC25" s="126">
        <f>ROUND(AC24*10/100,5)</f>
        <v>4.53944</v>
      </c>
      <c r="AD25" s="114"/>
      <c r="AE25" s="114"/>
      <c r="AF25" s="114"/>
    </row>
    <row r="26" spans="1:32" ht="22.5" customHeight="1" thickBot="1">
      <c r="A26" s="329" t="s">
        <v>42</v>
      </c>
      <c r="B26" s="398"/>
      <c r="C26" s="398"/>
      <c r="D26" s="398"/>
      <c r="E26" s="398"/>
      <c r="F26" s="199"/>
      <c r="G26" s="331" t="s">
        <v>46</v>
      </c>
      <c r="H26" s="331"/>
      <c r="I26" s="331" t="s">
        <v>68</v>
      </c>
      <c r="J26" s="398"/>
      <c r="K26" s="399"/>
      <c r="L26" s="199"/>
      <c r="M26" s="199"/>
      <c r="N26" s="127"/>
      <c r="O26" s="200"/>
      <c r="P26" s="410"/>
      <c r="Q26" s="410"/>
      <c r="R26" s="128"/>
      <c r="S26" s="128"/>
      <c r="T26" s="128"/>
      <c r="U26" s="128"/>
      <c r="V26" s="128"/>
      <c r="W26" s="87" t="s">
        <v>6</v>
      </c>
      <c r="X26" s="87"/>
      <c r="Y26" s="87"/>
      <c r="Z26" s="87"/>
      <c r="AA26" s="87"/>
      <c r="AB26" s="87"/>
      <c r="AC26" s="129">
        <f>AC24+AC25</f>
        <v>49.93384</v>
      </c>
      <c r="AD26" s="114"/>
      <c r="AE26" s="114"/>
      <c r="AF26" s="114"/>
    </row>
    <row r="27" spans="18:32" ht="7.5" customHeight="1" thickBot="1">
      <c r="R27" s="319"/>
      <c r="S27" s="319"/>
      <c r="T27" s="205"/>
      <c r="U27" s="205"/>
      <c r="V27" s="205"/>
      <c r="W27" s="205"/>
      <c r="X27" s="205"/>
      <c r="Y27" s="205"/>
      <c r="Z27" s="205"/>
      <c r="AA27" s="212"/>
      <c r="AB27" s="212"/>
      <c r="AC27" s="212"/>
      <c r="AD27" s="81"/>
      <c r="AE27" s="81"/>
      <c r="AF27" s="81"/>
    </row>
    <row r="28" spans="1:32" ht="20.25" customHeight="1">
      <c r="A28" s="196" t="s">
        <v>35</v>
      </c>
      <c r="B28" s="313" t="s">
        <v>36</v>
      </c>
      <c r="C28" s="313"/>
      <c r="D28" s="65" t="s">
        <v>37</v>
      </c>
      <c r="E28" s="65" t="s">
        <v>38</v>
      </c>
      <c r="F28" s="65" t="s">
        <v>39</v>
      </c>
      <c r="G28" s="313" t="s">
        <v>40</v>
      </c>
      <c r="H28" s="313"/>
      <c r="I28" s="313" t="s">
        <v>41</v>
      </c>
      <c r="J28" s="313"/>
      <c r="K28" s="313" t="s">
        <v>52</v>
      </c>
      <c r="L28" s="313"/>
      <c r="M28" s="196" t="s">
        <v>209</v>
      </c>
      <c r="N28" s="462" t="s">
        <v>5</v>
      </c>
      <c r="O28" s="322"/>
      <c r="P28" s="322"/>
      <c r="Q28" s="213"/>
      <c r="R28" s="322"/>
      <c r="S28" s="323"/>
      <c r="T28" s="206"/>
      <c r="U28" s="206"/>
      <c r="V28" s="206"/>
      <c r="W28" s="311" t="s">
        <v>204</v>
      </c>
      <c r="X28" s="312"/>
      <c r="Y28" s="312"/>
      <c r="Z28" s="312"/>
      <c r="AA28" s="312"/>
      <c r="AB28" s="207"/>
      <c r="AC28" s="233">
        <f>AC26/X2</f>
        <v>0.49933839999999996</v>
      </c>
      <c r="AD28" s="130"/>
      <c r="AE28" s="130"/>
      <c r="AF28" s="130"/>
    </row>
    <row r="29" spans="1:32" ht="37.5" customHeight="1">
      <c r="A29" s="196" t="s">
        <v>578</v>
      </c>
      <c r="B29" s="313" t="s">
        <v>579</v>
      </c>
      <c r="C29" s="313"/>
      <c r="D29" s="65" t="s">
        <v>319</v>
      </c>
      <c r="E29" s="65" t="s">
        <v>254</v>
      </c>
      <c r="F29" s="65" t="s">
        <v>580</v>
      </c>
      <c r="G29" s="313" t="s">
        <v>581</v>
      </c>
      <c r="H29" s="313"/>
      <c r="I29" s="313" t="s">
        <v>582</v>
      </c>
      <c r="J29" s="313"/>
      <c r="K29" s="313" t="s">
        <v>59</v>
      </c>
      <c r="L29" s="313"/>
      <c r="M29" s="183">
        <f ca="1">NOW()</f>
        <v>41122.353182060186</v>
      </c>
      <c r="N29" s="102" t="s">
        <v>19</v>
      </c>
      <c r="O29" s="88" t="s">
        <v>20</v>
      </c>
      <c r="P29" s="88" t="s">
        <v>21</v>
      </c>
      <c r="Q29" s="88" t="s">
        <v>22</v>
      </c>
      <c r="R29" s="406" t="s">
        <v>8</v>
      </c>
      <c r="S29" s="407"/>
      <c r="T29" s="203"/>
      <c r="U29" s="203"/>
      <c r="V29" s="203"/>
      <c r="W29" s="184"/>
      <c r="X29" s="204" t="s">
        <v>205</v>
      </c>
      <c r="Y29" s="204"/>
      <c r="Z29" s="204"/>
      <c r="AA29" s="204" t="s">
        <v>23</v>
      </c>
      <c r="AB29" s="408" t="s">
        <v>24</v>
      </c>
      <c r="AC29" s="409"/>
      <c r="AD29" s="130"/>
      <c r="AE29" s="130"/>
      <c r="AF29" s="130"/>
    </row>
    <row r="30" spans="14:29" ht="19.5" customHeight="1" thickBot="1">
      <c r="N30" s="136">
        <f>X2</f>
        <v>100</v>
      </c>
      <c r="O30" s="137"/>
      <c r="P30" s="138">
        <f>AC26</f>
        <v>49.93384</v>
      </c>
      <c r="Q30" s="139">
        <v>0</v>
      </c>
      <c r="R30" s="307">
        <f>P30+Q30</f>
        <v>49.93384</v>
      </c>
      <c r="S30" s="308"/>
      <c r="T30" s="140"/>
      <c r="U30" s="141"/>
      <c r="V30" s="141"/>
      <c r="W30" s="127"/>
      <c r="X30" s="142">
        <f>AC28/AA30</f>
        <v>1.6644613333333333</v>
      </c>
      <c r="Y30" s="142"/>
      <c r="Z30" s="142"/>
      <c r="AA30" s="143">
        <v>0.3</v>
      </c>
      <c r="AB30" s="309">
        <f ca="1">NOW()</f>
        <v>41122.353182060186</v>
      </c>
      <c r="AC30" s="310"/>
    </row>
  </sheetData>
  <sheetProtection/>
  <mergeCells count="108">
    <mergeCell ref="B3:G4"/>
    <mergeCell ref="P3:V4"/>
    <mergeCell ref="A5:D5"/>
    <mergeCell ref="E5:F5"/>
    <mergeCell ref="G5:M5"/>
    <mergeCell ref="N5:Q5"/>
    <mergeCell ref="A1:K1"/>
    <mergeCell ref="N1:AC1"/>
    <mergeCell ref="A2:B2"/>
    <mergeCell ref="C2:G2"/>
    <mergeCell ref="N2:O2"/>
    <mergeCell ref="P2:T2"/>
    <mergeCell ref="X5:Y5"/>
    <mergeCell ref="A6:D6"/>
    <mergeCell ref="E6:F6"/>
    <mergeCell ref="H6:M6"/>
    <mergeCell ref="N6:Q6"/>
    <mergeCell ref="A7:D7"/>
    <mergeCell ref="E7:F7"/>
    <mergeCell ref="H7:M7"/>
    <mergeCell ref="N7:Q7"/>
    <mergeCell ref="A10:D10"/>
    <mergeCell ref="E10:F10"/>
    <mergeCell ref="H10:M11"/>
    <mergeCell ref="N10:Q10"/>
    <mergeCell ref="A11:D11"/>
    <mergeCell ref="E11:F11"/>
    <mergeCell ref="N11:Q11"/>
    <mergeCell ref="A8:D8"/>
    <mergeCell ref="E8:F8"/>
    <mergeCell ref="H8:M8"/>
    <mergeCell ref="N8:Q8"/>
    <mergeCell ref="A9:D9"/>
    <mergeCell ref="E9:F9"/>
    <mergeCell ref="H9:M9"/>
    <mergeCell ref="N9:Q9"/>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22:D22"/>
    <mergeCell ref="E22:F22"/>
    <mergeCell ref="H22:M22"/>
    <mergeCell ref="N22:Q22"/>
    <mergeCell ref="A23:D23"/>
    <mergeCell ref="E23:F23"/>
    <mergeCell ref="H23:M23"/>
    <mergeCell ref="N23:Q23"/>
    <mergeCell ref="A20:D20"/>
    <mergeCell ref="E20:F20"/>
    <mergeCell ref="H20:M20"/>
    <mergeCell ref="N20:Q20"/>
    <mergeCell ref="A21:D21"/>
    <mergeCell ref="E21:F21"/>
    <mergeCell ref="H21:M21"/>
    <mergeCell ref="N21:Q21"/>
    <mergeCell ref="R27:S27"/>
    <mergeCell ref="B28:C28"/>
    <mergeCell ref="G28:H28"/>
    <mergeCell ref="I28:J28"/>
    <mergeCell ref="K28:L28"/>
    <mergeCell ref="N28:P28"/>
    <mergeCell ref="R28:S28"/>
    <mergeCell ref="N24:Q24"/>
    <mergeCell ref="R24:AB24"/>
    <mergeCell ref="A25:K25"/>
    <mergeCell ref="N25:Q25"/>
    <mergeCell ref="A26:E26"/>
    <mergeCell ref="G26:H26"/>
    <mergeCell ref="I26:K26"/>
    <mergeCell ref="P26:Q26"/>
    <mergeCell ref="AB29:AC29"/>
    <mergeCell ref="R30:S30"/>
    <mergeCell ref="AB30:AC30"/>
    <mergeCell ref="W28:AA28"/>
    <mergeCell ref="B29:C29"/>
    <mergeCell ref="G29:H29"/>
    <mergeCell ref="I29:J29"/>
    <mergeCell ref="K29:L29"/>
    <mergeCell ref="R29:S29"/>
  </mergeCells>
  <hyperlinks>
    <hyperlink ref="A6:D6" location="'Pie Crust'!A1" display="Pie Crust  -- SEE RECIPE"/>
    <hyperlink ref="M1" location="LIST!A1" display="BACK TO MENU LIST"/>
  </hyperlinks>
  <printOptions/>
  <pageMargins left="0.7" right="0.45" top="0.75" bottom="0.5" header="0.3" footer="0.3"/>
  <pageSetup horizontalDpi="600" verticalDpi="600" orientation="landscape" scale="78" r:id="rId1"/>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W29"/>
  <sheetViews>
    <sheetView zoomScalePageLayoutView="0" workbookViewId="0" topLeftCell="A1">
      <selection activeCell="N21" sqref="N21:R21"/>
    </sheetView>
  </sheetViews>
  <sheetFormatPr defaultColWidth="9.140625" defaultRowHeight="12.75"/>
  <cols>
    <col min="3" max="3" width="9.140625" style="0" customWidth="1"/>
    <col min="4" max="4" width="6.140625" style="0" customWidth="1"/>
    <col min="5" max="5" width="8.57421875" style="0" customWidth="1"/>
    <col min="6" max="6" width="7.7109375" style="0" customWidth="1"/>
    <col min="7" max="7" width="8.8515625" style="0" customWidth="1"/>
    <col min="8" max="8" width="9.8515625" style="0" customWidth="1"/>
    <col min="9" max="9" width="10.421875" style="0" customWidth="1"/>
    <col min="10" max="10" width="8.140625" style="0" customWidth="1"/>
    <col min="11" max="11" width="8.57421875" style="0" customWidth="1"/>
    <col min="12" max="12" width="9.140625" style="0" customWidth="1"/>
    <col min="13" max="13" width="4.8515625" style="0" customWidth="1"/>
    <col min="14" max="14" width="9.28125" style="0" customWidth="1"/>
    <col min="15" max="15" width="9.140625" style="0" customWidth="1"/>
    <col min="16" max="16" width="7.8515625" style="0" customWidth="1"/>
    <col min="17" max="21" width="9.00390625" style="0" customWidth="1"/>
  </cols>
  <sheetData>
    <row r="1" spans="1:23" ht="12.75">
      <c r="A1" s="255" t="s">
        <v>0</v>
      </c>
      <c r="B1" s="256"/>
      <c r="C1" s="256"/>
      <c r="D1" s="256"/>
      <c r="E1" s="256"/>
      <c r="F1" s="256"/>
      <c r="G1" s="256"/>
      <c r="H1" s="256"/>
      <c r="I1" s="256"/>
      <c r="J1" s="256"/>
      <c r="K1" s="256"/>
      <c r="L1" s="256"/>
      <c r="M1" s="256"/>
      <c r="N1" s="256"/>
      <c r="O1" s="256"/>
      <c r="P1" s="2"/>
      <c r="Q1" s="2"/>
      <c r="R1" s="2"/>
      <c r="S1" s="2"/>
      <c r="T1" s="2"/>
      <c r="U1" s="2"/>
      <c r="V1" s="1"/>
      <c r="W1" s="1"/>
    </row>
    <row r="2" spans="1:23" ht="27.75" customHeight="1" thickBot="1">
      <c r="A2" s="265" t="s">
        <v>17</v>
      </c>
      <c r="B2" s="265"/>
      <c r="C2" s="267"/>
      <c r="D2" s="267"/>
      <c r="E2" s="267"/>
      <c r="F2" s="267"/>
      <c r="G2" s="49"/>
      <c r="H2" s="4" t="s">
        <v>27</v>
      </c>
      <c r="I2" s="25">
        <v>1</v>
      </c>
      <c r="J2" s="11"/>
      <c r="K2" s="11"/>
      <c r="L2" s="3" t="s">
        <v>25</v>
      </c>
      <c r="M2" s="3"/>
      <c r="N2" s="5"/>
      <c r="O2" s="257"/>
      <c r="P2" s="258"/>
      <c r="Q2" s="258"/>
      <c r="R2" s="258"/>
      <c r="S2" s="13"/>
      <c r="T2" s="13"/>
      <c r="U2" s="13"/>
      <c r="V2" s="3"/>
      <c r="W2" s="3"/>
    </row>
    <row r="3" spans="1:23" ht="9" customHeight="1" thickBot="1">
      <c r="A3" s="7"/>
      <c r="B3" s="7"/>
      <c r="C3" s="8"/>
      <c r="D3" s="8"/>
      <c r="E3" s="8"/>
      <c r="F3" s="8"/>
      <c r="G3" s="8"/>
      <c r="H3" s="2"/>
      <c r="I3" s="3"/>
      <c r="J3" s="3"/>
      <c r="K3" s="3"/>
      <c r="L3" s="3"/>
      <c r="M3" s="3"/>
      <c r="N3" s="5"/>
      <c r="O3" s="5"/>
      <c r="P3" s="3"/>
      <c r="Q3" s="5"/>
      <c r="R3" s="5"/>
      <c r="S3" s="5"/>
      <c r="T3" s="5"/>
      <c r="U3" s="5"/>
      <c r="V3" s="3"/>
      <c r="W3" s="3"/>
    </row>
    <row r="4" spans="1:21" ht="36.75" customHeight="1" thickBot="1">
      <c r="A4" s="293" t="s">
        <v>1</v>
      </c>
      <c r="B4" s="294"/>
      <c r="C4" s="294"/>
      <c r="D4" s="294"/>
      <c r="E4" s="46" t="s">
        <v>31</v>
      </c>
      <c r="F4" s="44" t="s">
        <v>2</v>
      </c>
      <c r="G4" s="46" t="s">
        <v>30</v>
      </c>
      <c r="H4" s="46" t="s">
        <v>12</v>
      </c>
      <c r="I4" s="46" t="s">
        <v>11</v>
      </c>
      <c r="J4" s="45" t="s">
        <v>13</v>
      </c>
      <c r="K4" s="45" t="s">
        <v>3</v>
      </c>
      <c r="L4" s="47" t="s">
        <v>18</v>
      </c>
      <c r="M4" s="48"/>
      <c r="N4" s="259" t="s">
        <v>4</v>
      </c>
      <c r="O4" s="260"/>
      <c r="P4" s="260"/>
      <c r="Q4" s="260"/>
      <c r="R4" s="261"/>
      <c r="S4" s="2"/>
      <c r="T4" s="2"/>
      <c r="U4" s="2"/>
    </row>
    <row r="5" spans="1:21" ht="18.75" customHeight="1">
      <c r="A5" s="300"/>
      <c r="B5" s="301"/>
      <c r="C5" s="301"/>
      <c r="D5" s="301"/>
      <c r="E5" s="40"/>
      <c r="F5" s="41"/>
      <c r="G5" s="51">
        <f>I2*E5</f>
        <v>0</v>
      </c>
      <c r="H5" s="42">
        <v>0</v>
      </c>
      <c r="I5" s="41">
        <v>0</v>
      </c>
      <c r="J5" s="43">
        <v>0</v>
      </c>
      <c r="K5" s="52" t="e">
        <f>H5/(I5*J5)</f>
        <v>#DIV/0!</v>
      </c>
      <c r="L5" s="53" t="e">
        <f>ROUND(G5*K5,5)</f>
        <v>#DIV/0!</v>
      </c>
      <c r="M5" s="18">
        <v>1</v>
      </c>
      <c r="N5" s="302"/>
      <c r="O5" s="303"/>
      <c r="P5" s="303"/>
      <c r="Q5" s="303"/>
      <c r="R5" s="304"/>
      <c r="S5" s="12"/>
      <c r="T5" s="12"/>
      <c r="U5" s="12"/>
    </row>
    <row r="6" spans="1:21" ht="18.75" customHeight="1">
      <c r="A6" s="300"/>
      <c r="B6" s="301"/>
      <c r="C6" s="301"/>
      <c r="D6" s="301"/>
      <c r="E6" s="40"/>
      <c r="F6" s="41"/>
      <c r="G6" s="51">
        <f>I2*E6</f>
        <v>0</v>
      </c>
      <c r="H6" s="42">
        <v>0</v>
      </c>
      <c r="I6" s="41"/>
      <c r="J6" s="43"/>
      <c r="K6" s="52" t="e">
        <f aca="true" t="shared" si="0" ref="K6:K22">H6/(I6*J6)</f>
        <v>#DIV/0!</v>
      </c>
      <c r="L6" s="53" t="e">
        <f aca="true" t="shared" si="1" ref="L6:L22">ROUND(G6*K6,5)</f>
        <v>#DIV/0!</v>
      </c>
      <c r="M6" s="18">
        <v>2</v>
      </c>
      <c r="N6" s="302"/>
      <c r="O6" s="303"/>
      <c r="P6" s="303"/>
      <c r="Q6" s="303"/>
      <c r="R6" s="304"/>
      <c r="S6" s="12"/>
      <c r="T6" s="12"/>
      <c r="U6" s="12"/>
    </row>
    <row r="7" spans="1:21" ht="18.75" customHeight="1">
      <c r="A7" s="300"/>
      <c r="B7" s="301"/>
      <c r="C7" s="301"/>
      <c r="D7" s="301"/>
      <c r="E7" s="40"/>
      <c r="F7" s="41"/>
      <c r="G7" s="51">
        <f>I2*E7</f>
        <v>0</v>
      </c>
      <c r="H7" s="42">
        <v>0</v>
      </c>
      <c r="I7" s="41"/>
      <c r="J7" s="43"/>
      <c r="K7" s="52" t="e">
        <f t="shared" si="0"/>
        <v>#DIV/0!</v>
      </c>
      <c r="L7" s="53" t="e">
        <f t="shared" si="1"/>
        <v>#DIV/0!</v>
      </c>
      <c r="M7" s="18">
        <v>3</v>
      </c>
      <c r="N7" s="302"/>
      <c r="O7" s="303"/>
      <c r="P7" s="303"/>
      <c r="Q7" s="303"/>
      <c r="R7" s="304"/>
      <c r="S7" s="12"/>
      <c r="T7" s="12"/>
      <c r="U7" s="12"/>
    </row>
    <row r="8" spans="1:21" ht="18.75" customHeight="1">
      <c r="A8" s="300"/>
      <c r="B8" s="301"/>
      <c r="C8" s="301"/>
      <c r="D8" s="301"/>
      <c r="E8" s="40"/>
      <c r="F8" s="41"/>
      <c r="G8" s="51">
        <f>I2*E8</f>
        <v>0</v>
      </c>
      <c r="H8" s="42">
        <v>0</v>
      </c>
      <c r="I8" s="41"/>
      <c r="J8" s="43"/>
      <c r="K8" s="52" t="e">
        <f t="shared" si="0"/>
        <v>#DIV/0!</v>
      </c>
      <c r="L8" s="53" t="e">
        <f t="shared" si="1"/>
        <v>#DIV/0!</v>
      </c>
      <c r="M8" s="18"/>
      <c r="N8" s="302"/>
      <c r="O8" s="303"/>
      <c r="P8" s="303"/>
      <c r="Q8" s="303"/>
      <c r="R8" s="304"/>
      <c r="S8" s="12"/>
      <c r="T8" s="12"/>
      <c r="U8" s="12"/>
    </row>
    <row r="9" spans="1:21" ht="18.75" customHeight="1">
      <c r="A9" s="300"/>
      <c r="B9" s="301"/>
      <c r="C9" s="301"/>
      <c r="D9" s="301"/>
      <c r="E9" s="40"/>
      <c r="F9" s="41"/>
      <c r="G9" s="51">
        <f>I2*E9</f>
        <v>0</v>
      </c>
      <c r="H9" s="42">
        <v>0</v>
      </c>
      <c r="I9" s="41"/>
      <c r="J9" s="43"/>
      <c r="K9" s="52" t="e">
        <f t="shared" si="0"/>
        <v>#DIV/0!</v>
      </c>
      <c r="L9" s="53" t="e">
        <f t="shared" si="1"/>
        <v>#DIV/0!</v>
      </c>
      <c r="M9" s="18">
        <v>4</v>
      </c>
      <c r="N9" s="302"/>
      <c r="O9" s="303"/>
      <c r="P9" s="303"/>
      <c r="Q9" s="303"/>
      <c r="R9" s="304"/>
      <c r="S9" s="12"/>
      <c r="T9" s="12"/>
      <c r="U9" s="12"/>
    </row>
    <row r="10" spans="1:21" ht="18.75" customHeight="1">
      <c r="A10" s="300"/>
      <c r="B10" s="301"/>
      <c r="C10" s="301"/>
      <c r="D10" s="301"/>
      <c r="E10" s="40"/>
      <c r="F10" s="41"/>
      <c r="G10" s="51">
        <f>I2*E10</f>
        <v>0</v>
      </c>
      <c r="H10" s="42">
        <v>0</v>
      </c>
      <c r="I10" s="41"/>
      <c r="J10" s="43"/>
      <c r="K10" s="52" t="e">
        <f t="shared" si="0"/>
        <v>#DIV/0!</v>
      </c>
      <c r="L10" s="53" t="e">
        <f t="shared" si="1"/>
        <v>#DIV/0!</v>
      </c>
      <c r="M10" s="18"/>
      <c r="N10" s="302"/>
      <c r="O10" s="303"/>
      <c r="P10" s="303"/>
      <c r="Q10" s="303"/>
      <c r="R10" s="304"/>
      <c r="S10" s="12"/>
      <c r="T10" s="12"/>
      <c r="U10" s="12"/>
    </row>
    <row r="11" spans="1:21" ht="18.75" customHeight="1">
      <c r="A11" s="300"/>
      <c r="B11" s="301"/>
      <c r="C11" s="301"/>
      <c r="D11" s="301"/>
      <c r="E11" s="40"/>
      <c r="F11" s="41"/>
      <c r="G11" s="51">
        <f>I2*E11</f>
        <v>0</v>
      </c>
      <c r="H11" s="42">
        <v>0</v>
      </c>
      <c r="I11" s="41"/>
      <c r="J11" s="43"/>
      <c r="K11" s="52" t="e">
        <f t="shared" si="0"/>
        <v>#DIV/0!</v>
      </c>
      <c r="L11" s="53" t="e">
        <f t="shared" si="1"/>
        <v>#DIV/0!</v>
      </c>
      <c r="M11" s="18">
        <v>5</v>
      </c>
      <c r="N11" s="302"/>
      <c r="O11" s="303"/>
      <c r="P11" s="303"/>
      <c r="Q11" s="303"/>
      <c r="R11" s="304"/>
      <c r="S11" s="12"/>
      <c r="T11" s="12"/>
      <c r="U11" s="12"/>
    </row>
    <row r="12" spans="1:21" ht="18.75" customHeight="1">
      <c r="A12" s="300"/>
      <c r="B12" s="301"/>
      <c r="C12" s="301"/>
      <c r="D12" s="301"/>
      <c r="E12" s="40"/>
      <c r="F12" s="41"/>
      <c r="G12" s="51">
        <f>I2*E12</f>
        <v>0</v>
      </c>
      <c r="H12" s="42">
        <v>0</v>
      </c>
      <c r="I12" s="41"/>
      <c r="J12" s="43"/>
      <c r="K12" s="52" t="e">
        <f t="shared" si="0"/>
        <v>#DIV/0!</v>
      </c>
      <c r="L12" s="53" t="e">
        <f t="shared" si="1"/>
        <v>#DIV/0!</v>
      </c>
      <c r="M12" s="18"/>
      <c r="N12" s="302"/>
      <c r="O12" s="303"/>
      <c r="P12" s="303"/>
      <c r="Q12" s="303"/>
      <c r="R12" s="304"/>
      <c r="S12" s="12"/>
      <c r="T12" s="12"/>
      <c r="U12" s="12"/>
    </row>
    <row r="13" spans="1:21" ht="18.75" customHeight="1">
      <c r="A13" s="300"/>
      <c r="B13" s="301"/>
      <c r="C13" s="301"/>
      <c r="D13" s="301"/>
      <c r="E13" s="40"/>
      <c r="F13" s="41"/>
      <c r="G13" s="51">
        <f>I2*E13</f>
        <v>0</v>
      </c>
      <c r="H13" s="42">
        <v>0</v>
      </c>
      <c r="I13" s="41"/>
      <c r="J13" s="43"/>
      <c r="K13" s="52" t="e">
        <f t="shared" si="0"/>
        <v>#DIV/0!</v>
      </c>
      <c r="L13" s="53" t="e">
        <f t="shared" si="1"/>
        <v>#DIV/0!</v>
      </c>
      <c r="M13" s="18">
        <v>6</v>
      </c>
      <c r="N13" s="302"/>
      <c r="O13" s="303"/>
      <c r="P13" s="303"/>
      <c r="Q13" s="303"/>
      <c r="R13" s="304"/>
      <c r="S13" s="12"/>
      <c r="T13" s="12"/>
      <c r="U13" s="12"/>
    </row>
    <row r="14" spans="1:21" ht="18.75" customHeight="1">
      <c r="A14" s="300"/>
      <c r="B14" s="301"/>
      <c r="C14" s="301"/>
      <c r="D14" s="301"/>
      <c r="E14" s="40"/>
      <c r="F14" s="41"/>
      <c r="G14" s="51">
        <f>I2*E14</f>
        <v>0</v>
      </c>
      <c r="H14" s="42">
        <v>0</v>
      </c>
      <c r="I14" s="41"/>
      <c r="J14" s="43"/>
      <c r="K14" s="52" t="e">
        <f t="shared" si="0"/>
        <v>#DIV/0!</v>
      </c>
      <c r="L14" s="53" t="e">
        <f t="shared" si="1"/>
        <v>#DIV/0!</v>
      </c>
      <c r="M14" s="18"/>
      <c r="N14" s="302"/>
      <c r="O14" s="303"/>
      <c r="P14" s="303"/>
      <c r="Q14" s="303"/>
      <c r="R14" s="304"/>
      <c r="S14" s="12"/>
      <c r="T14" s="12"/>
      <c r="U14" s="12"/>
    </row>
    <row r="15" spans="1:21" ht="18.75" customHeight="1">
      <c r="A15" s="300"/>
      <c r="B15" s="301"/>
      <c r="C15" s="301"/>
      <c r="D15" s="301"/>
      <c r="E15" s="40"/>
      <c r="F15" s="41"/>
      <c r="G15" s="51">
        <f>I2*E15</f>
        <v>0</v>
      </c>
      <c r="H15" s="42">
        <v>0</v>
      </c>
      <c r="I15" s="41"/>
      <c r="J15" s="43"/>
      <c r="K15" s="52" t="e">
        <f t="shared" si="0"/>
        <v>#DIV/0!</v>
      </c>
      <c r="L15" s="53" t="e">
        <f t="shared" si="1"/>
        <v>#DIV/0!</v>
      </c>
      <c r="M15" s="18"/>
      <c r="N15" s="302"/>
      <c r="O15" s="303"/>
      <c r="P15" s="303"/>
      <c r="Q15" s="303"/>
      <c r="R15" s="304"/>
      <c r="S15" s="12"/>
      <c r="T15" s="12"/>
      <c r="U15" s="12"/>
    </row>
    <row r="16" spans="1:21" ht="18.75" customHeight="1">
      <c r="A16" s="300"/>
      <c r="B16" s="301"/>
      <c r="C16" s="301"/>
      <c r="D16" s="301"/>
      <c r="E16" s="40"/>
      <c r="F16" s="41"/>
      <c r="G16" s="51">
        <f>I2*E16</f>
        <v>0</v>
      </c>
      <c r="H16" s="42">
        <v>0</v>
      </c>
      <c r="I16" s="41"/>
      <c r="J16" s="43"/>
      <c r="K16" s="52" t="e">
        <f t="shared" si="0"/>
        <v>#DIV/0!</v>
      </c>
      <c r="L16" s="53" t="e">
        <f t="shared" si="1"/>
        <v>#DIV/0!</v>
      </c>
      <c r="M16" s="18"/>
      <c r="N16" s="302"/>
      <c r="O16" s="303"/>
      <c r="P16" s="303"/>
      <c r="Q16" s="303"/>
      <c r="R16" s="304"/>
      <c r="S16" s="12"/>
      <c r="T16" s="12"/>
      <c r="U16" s="12"/>
    </row>
    <row r="17" spans="1:21" ht="18.75" customHeight="1">
      <c r="A17" s="300"/>
      <c r="B17" s="301"/>
      <c r="C17" s="301"/>
      <c r="D17" s="301"/>
      <c r="E17" s="40"/>
      <c r="F17" s="41"/>
      <c r="G17" s="51">
        <f>I2*E17</f>
        <v>0</v>
      </c>
      <c r="H17" s="42">
        <v>0</v>
      </c>
      <c r="I17" s="41"/>
      <c r="J17" s="43"/>
      <c r="K17" s="52" t="e">
        <f t="shared" si="0"/>
        <v>#DIV/0!</v>
      </c>
      <c r="L17" s="53" t="e">
        <f t="shared" si="1"/>
        <v>#DIV/0!</v>
      </c>
      <c r="M17" s="18"/>
      <c r="N17" s="302"/>
      <c r="O17" s="303"/>
      <c r="P17" s="303"/>
      <c r="Q17" s="303"/>
      <c r="R17" s="304"/>
      <c r="S17" s="12"/>
      <c r="T17" s="12"/>
      <c r="U17" s="12"/>
    </row>
    <row r="18" spans="1:21" ht="18.75" customHeight="1">
      <c r="A18" s="300"/>
      <c r="B18" s="301"/>
      <c r="C18" s="301"/>
      <c r="D18" s="301"/>
      <c r="E18" s="40"/>
      <c r="F18" s="41"/>
      <c r="G18" s="51">
        <f>I2*E18</f>
        <v>0</v>
      </c>
      <c r="H18" s="42">
        <v>0</v>
      </c>
      <c r="I18" s="41"/>
      <c r="J18" s="43"/>
      <c r="K18" s="52" t="e">
        <f t="shared" si="0"/>
        <v>#DIV/0!</v>
      </c>
      <c r="L18" s="53" t="e">
        <f t="shared" si="1"/>
        <v>#DIV/0!</v>
      </c>
      <c r="M18" s="18"/>
      <c r="N18" s="302"/>
      <c r="O18" s="303"/>
      <c r="P18" s="303"/>
      <c r="Q18" s="303"/>
      <c r="R18" s="304"/>
      <c r="S18" s="12"/>
      <c r="T18" s="12"/>
      <c r="U18" s="12"/>
    </row>
    <row r="19" spans="1:21" ht="18.75" customHeight="1">
      <c r="A19" s="300"/>
      <c r="B19" s="301"/>
      <c r="C19" s="301"/>
      <c r="D19" s="301"/>
      <c r="E19" s="40"/>
      <c r="F19" s="41"/>
      <c r="G19" s="51">
        <f>I2*E19</f>
        <v>0</v>
      </c>
      <c r="H19" s="42">
        <v>0</v>
      </c>
      <c r="I19" s="41"/>
      <c r="J19" s="43"/>
      <c r="K19" s="52" t="e">
        <f t="shared" si="0"/>
        <v>#DIV/0!</v>
      </c>
      <c r="L19" s="53" t="e">
        <f t="shared" si="1"/>
        <v>#DIV/0!</v>
      </c>
      <c r="M19" s="18"/>
      <c r="N19" s="302"/>
      <c r="O19" s="303"/>
      <c r="P19" s="303"/>
      <c r="Q19" s="303"/>
      <c r="R19" s="304"/>
      <c r="S19" s="12"/>
      <c r="T19" s="12"/>
      <c r="U19" s="12"/>
    </row>
    <row r="20" spans="1:21" ht="18.75" customHeight="1">
      <c r="A20" s="300"/>
      <c r="B20" s="301"/>
      <c r="C20" s="301"/>
      <c r="D20" s="301"/>
      <c r="E20" s="40"/>
      <c r="F20" s="41"/>
      <c r="G20" s="51">
        <f>I2*E20</f>
        <v>0</v>
      </c>
      <c r="H20" s="42">
        <v>0</v>
      </c>
      <c r="I20" s="41"/>
      <c r="J20" s="43"/>
      <c r="K20" s="52" t="e">
        <f t="shared" si="0"/>
        <v>#DIV/0!</v>
      </c>
      <c r="L20" s="53" t="e">
        <f t="shared" si="1"/>
        <v>#DIV/0!</v>
      </c>
      <c r="M20" s="18"/>
      <c r="N20" s="302"/>
      <c r="O20" s="303"/>
      <c r="P20" s="303"/>
      <c r="Q20" s="303"/>
      <c r="R20" s="304"/>
      <c r="S20" s="12"/>
      <c r="T20" s="12"/>
      <c r="U20" s="12"/>
    </row>
    <row r="21" spans="1:21" ht="18.75" customHeight="1">
      <c r="A21" s="300"/>
      <c r="B21" s="301"/>
      <c r="C21" s="301"/>
      <c r="D21" s="301"/>
      <c r="E21" s="40"/>
      <c r="F21" s="41"/>
      <c r="G21" s="51">
        <f>I2*E21</f>
        <v>0</v>
      </c>
      <c r="H21" s="42">
        <v>0</v>
      </c>
      <c r="I21" s="41"/>
      <c r="J21" s="43"/>
      <c r="K21" s="52" t="e">
        <f t="shared" si="0"/>
        <v>#DIV/0!</v>
      </c>
      <c r="L21" s="53" t="e">
        <f t="shared" si="1"/>
        <v>#DIV/0!</v>
      </c>
      <c r="M21" s="18"/>
      <c r="N21" s="302"/>
      <c r="O21" s="303"/>
      <c r="P21" s="303"/>
      <c r="Q21" s="303"/>
      <c r="R21" s="304"/>
      <c r="S21" s="12"/>
      <c r="T21" s="12"/>
      <c r="U21" s="12"/>
    </row>
    <row r="22" spans="1:21" ht="18.75" customHeight="1" thickBot="1">
      <c r="A22" s="300"/>
      <c r="B22" s="301"/>
      <c r="C22" s="301"/>
      <c r="D22" s="301"/>
      <c r="E22" s="40"/>
      <c r="F22" s="41"/>
      <c r="G22" s="51">
        <f>I2*E22</f>
        <v>0</v>
      </c>
      <c r="H22" s="42">
        <v>0</v>
      </c>
      <c r="I22" s="41"/>
      <c r="J22" s="43"/>
      <c r="K22" s="52" t="e">
        <f t="shared" si="0"/>
        <v>#DIV/0!</v>
      </c>
      <c r="L22" s="53" t="e">
        <f t="shared" si="1"/>
        <v>#DIV/0!</v>
      </c>
      <c r="M22" s="18"/>
      <c r="N22" s="302"/>
      <c r="O22" s="303"/>
      <c r="P22" s="303"/>
      <c r="Q22" s="303"/>
      <c r="R22" s="304"/>
      <c r="S22" s="12"/>
      <c r="T22" s="12"/>
      <c r="U22" s="12"/>
    </row>
    <row r="23" spans="1:21" ht="20.25" customHeight="1" thickBot="1">
      <c r="A23" s="297" t="s">
        <v>29</v>
      </c>
      <c r="B23" s="298"/>
      <c r="C23" s="298"/>
      <c r="D23" s="299"/>
      <c r="E23" s="270" t="s">
        <v>7</v>
      </c>
      <c r="F23" s="271"/>
      <c r="G23" s="271"/>
      <c r="H23" s="271"/>
      <c r="I23" s="271"/>
      <c r="J23" s="271"/>
      <c r="K23" s="271"/>
      <c r="L23" s="54" t="e">
        <f>ROUNDUP(SUM(L5:L22),5)</f>
        <v>#DIV/0!</v>
      </c>
      <c r="M23" s="18"/>
      <c r="N23" s="302"/>
      <c r="O23" s="303"/>
      <c r="P23" s="303"/>
      <c r="Q23" s="303"/>
      <c r="R23" s="304"/>
      <c r="S23" s="12"/>
      <c r="T23" s="12"/>
      <c r="U23" s="12"/>
    </row>
    <row r="24" spans="1:21" ht="20.25" customHeight="1">
      <c r="A24" s="9" t="s">
        <v>14</v>
      </c>
      <c r="B24" s="9" t="s">
        <v>15</v>
      </c>
      <c r="C24" s="295" t="s">
        <v>16</v>
      </c>
      <c r="D24" s="296"/>
      <c r="E24" s="21"/>
      <c r="F24" s="22"/>
      <c r="G24" s="22"/>
      <c r="H24" s="18" t="s">
        <v>9</v>
      </c>
      <c r="I24" s="18"/>
      <c r="J24" s="18"/>
      <c r="K24" s="18"/>
      <c r="L24" s="55" t="e">
        <f>ROUND(L23*10/100,5)</f>
        <v>#DIV/0!</v>
      </c>
      <c r="M24" s="18"/>
      <c r="N24" s="302"/>
      <c r="O24" s="303"/>
      <c r="P24" s="303"/>
      <c r="Q24" s="303"/>
      <c r="R24" s="304"/>
      <c r="S24" s="12"/>
      <c r="T24" s="12"/>
      <c r="U24" s="12"/>
    </row>
    <row r="25" spans="1:21" ht="22.5" customHeight="1" thickBot="1">
      <c r="A25" s="10"/>
      <c r="B25" s="10"/>
      <c r="C25" s="280"/>
      <c r="D25" s="281"/>
      <c r="E25" s="23"/>
      <c r="F25" s="24"/>
      <c r="G25" s="24"/>
      <c r="H25" s="25" t="s">
        <v>6</v>
      </c>
      <c r="I25" s="25"/>
      <c r="J25" s="25"/>
      <c r="K25" s="25"/>
      <c r="L25" s="56" t="e">
        <f>L23+L24</f>
        <v>#DIV/0!</v>
      </c>
      <c r="M25" s="18"/>
      <c r="N25" s="289"/>
      <c r="O25" s="290"/>
      <c r="P25" s="290"/>
      <c r="Q25" s="290"/>
      <c r="R25" s="291"/>
      <c r="S25" s="12"/>
      <c r="T25" s="12"/>
      <c r="U25" s="12"/>
    </row>
    <row r="26" spans="5:21" ht="7.5" customHeight="1" thickBot="1">
      <c r="E26" s="255"/>
      <c r="F26" s="255"/>
      <c r="G26" s="2"/>
      <c r="H26" s="2"/>
      <c r="I26" s="2"/>
      <c r="J26" s="4"/>
      <c r="K26" s="4"/>
      <c r="L26" s="4"/>
      <c r="M26" s="14"/>
      <c r="N26" s="274" t="s">
        <v>26</v>
      </c>
      <c r="O26" s="274"/>
      <c r="P26" s="16"/>
      <c r="Q26" s="16"/>
      <c r="R26" s="17"/>
      <c r="S26" s="1"/>
      <c r="T26" s="1"/>
      <c r="U26" s="1"/>
    </row>
    <row r="27" spans="1:21" ht="20.25" customHeight="1">
      <c r="A27" s="292" t="s">
        <v>5</v>
      </c>
      <c r="B27" s="276"/>
      <c r="C27" s="276"/>
      <c r="D27" s="26"/>
      <c r="E27" s="276"/>
      <c r="F27" s="277"/>
      <c r="G27" s="16"/>
      <c r="H27" s="20"/>
      <c r="I27" s="16"/>
      <c r="J27" s="15"/>
      <c r="K27" s="15"/>
      <c r="L27" s="15"/>
      <c r="M27" s="37"/>
      <c r="N27" s="275"/>
      <c r="O27" s="275"/>
      <c r="P27" s="18"/>
      <c r="Q27" s="18"/>
      <c r="R27" s="19"/>
      <c r="S27" s="6"/>
      <c r="T27" s="6"/>
      <c r="U27" s="6"/>
    </row>
    <row r="28" spans="1:21" ht="37.5" customHeight="1">
      <c r="A28" s="27" t="s">
        <v>19</v>
      </c>
      <c r="B28" s="28" t="s">
        <v>20</v>
      </c>
      <c r="C28" s="29" t="s">
        <v>21</v>
      </c>
      <c r="D28" s="30" t="s">
        <v>22</v>
      </c>
      <c r="E28" s="272" t="s">
        <v>8</v>
      </c>
      <c r="F28" s="273"/>
      <c r="G28" s="36"/>
      <c r="H28" s="34"/>
      <c r="I28" s="33" t="s">
        <v>28</v>
      </c>
      <c r="J28" s="33" t="s">
        <v>23</v>
      </c>
      <c r="K28" s="282" t="s">
        <v>24</v>
      </c>
      <c r="L28" s="282"/>
      <c r="M28" s="38"/>
      <c r="N28" s="285"/>
      <c r="O28" s="286"/>
      <c r="P28" s="286"/>
      <c r="Q28" s="286"/>
      <c r="R28" s="287"/>
      <c r="S28" s="6"/>
      <c r="T28" s="6"/>
      <c r="U28" s="6"/>
    </row>
    <row r="29" spans="1:18" ht="19.5" customHeight="1" thickBot="1">
      <c r="A29" s="31">
        <v>1</v>
      </c>
      <c r="B29" s="32" t="s">
        <v>10</v>
      </c>
      <c r="C29" s="57" t="e">
        <f>L25</f>
        <v>#DIV/0!</v>
      </c>
      <c r="D29" s="58">
        <v>0</v>
      </c>
      <c r="E29" s="278" t="e">
        <f>C29+D29</f>
        <v>#DIV/0!</v>
      </c>
      <c r="F29" s="279"/>
      <c r="G29" s="50"/>
      <c r="H29" s="35"/>
      <c r="I29" s="59" t="e">
        <f>E29/J29</f>
        <v>#DIV/0!</v>
      </c>
      <c r="J29" s="60">
        <v>0.3</v>
      </c>
      <c r="K29" s="283">
        <f ca="1">NOW()</f>
        <v>41122.35318252315</v>
      </c>
      <c r="L29" s="284"/>
      <c r="M29" s="39"/>
      <c r="N29" s="288"/>
      <c r="O29" s="288"/>
      <c r="P29" s="288"/>
      <c r="Q29" s="288"/>
      <c r="R29" s="281"/>
    </row>
  </sheetData>
  <sheetProtection/>
  <mergeCells count="58">
    <mergeCell ref="N23:R23"/>
    <mergeCell ref="N24:R24"/>
    <mergeCell ref="E26:F26"/>
    <mergeCell ref="A27:C27"/>
    <mergeCell ref="E27:F27"/>
    <mergeCell ref="N25:R25"/>
    <mergeCell ref="A23:D23"/>
    <mergeCell ref="C24:D24"/>
    <mergeCell ref="N26:O27"/>
    <mergeCell ref="E28:F28"/>
    <mergeCell ref="E29:F29"/>
    <mergeCell ref="C25:D25"/>
    <mergeCell ref="E23:K23"/>
    <mergeCell ref="A20:D20"/>
    <mergeCell ref="A21:D21"/>
    <mergeCell ref="A22:D22"/>
    <mergeCell ref="K28:L28"/>
    <mergeCell ref="N21:R21"/>
    <mergeCell ref="N22:R22"/>
    <mergeCell ref="A17:D17"/>
    <mergeCell ref="A18:D18"/>
    <mergeCell ref="A19:D19"/>
    <mergeCell ref="N17:R17"/>
    <mergeCell ref="N18:R18"/>
    <mergeCell ref="N19:R19"/>
    <mergeCell ref="A16:D16"/>
    <mergeCell ref="N14:R14"/>
    <mergeCell ref="N15:R15"/>
    <mergeCell ref="N16:R16"/>
    <mergeCell ref="N20:R20"/>
    <mergeCell ref="N11:R11"/>
    <mergeCell ref="N12:R12"/>
    <mergeCell ref="N13:R13"/>
    <mergeCell ref="A14:D14"/>
    <mergeCell ref="A15:D15"/>
    <mergeCell ref="A1:O1"/>
    <mergeCell ref="O2:R2"/>
    <mergeCell ref="N4:R4"/>
    <mergeCell ref="A5:D5"/>
    <mergeCell ref="A6:D6"/>
    <mergeCell ref="N5:R5"/>
    <mergeCell ref="N6:R6"/>
    <mergeCell ref="N28:R29"/>
    <mergeCell ref="K29:L29"/>
    <mergeCell ref="A2:B2"/>
    <mergeCell ref="C2:F2"/>
    <mergeCell ref="A4:D4"/>
    <mergeCell ref="A8:D8"/>
    <mergeCell ref="A9:D9"/>
    <mergeCell ref="A10:D10"/>
    <mergeCell ref="N8:R8"/>
    <mergeCell ref="N9:R9"/>
    <mergeCell ref="A7:D7"/>
    <mergeCell ref="N7:R7"/>
    <mergeCell ref="N10:R10"/>
    <mergeCell ref="A11:D11"/>
    <mergeCell ref="A12:D12"/>
    <mergeCell ref="A13:D1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48"/>
  <sheetViews>
    <sheetView tabSelected="1" zoomScalePageLayoutView="0" workbookViewId="0" topLeftCell="A1">
      <selection activeCell="A1" sqref="A1"/>
    </sheetView>
  </sheetViews>
  <sheetFormatPr defaultColWidth="9.140625" defaultRowHeight="12.75"/>
  <cols>
    <col min="2" max="2" width="62.57421875" style="0" customWidth="1"/>
    <col min="3" max="3" width="17.140625" style="0" customWidth="1"/>
  </cols>
  <sheetData>
    <row r="1" spans="1:5" ht="51.75" customHeight="1">
      <c r="A1" s="249"/>
      <c r="B1" s="250" t="s">
        <v>214</v>
      </c>
      <c r="C1" s="251" t="s">
        <v>590</v>
      </c>
      <c r="D1" s="249"/>
      <c r="E1" s="249"/>
    </row>
    <row r="2" spans="1:5" ht="19.5" customHeight="1">
      <c r="A2" s="252">
        <v>1</v>
      </c>
      <c r="B2" s="245" t="s">
        <v>586</v>
      </c>
      <c r="C2" s="253" t="s">
        <v>591</v>
      </c>
      <c r="D2" s="249"/>
      <c r="E2" s="249"/>
    </row>
    <row r="3" spans="1:5" ht="19.5" customHeight="1">
      <c r="A3" s="252">
        <v>2</v>
      </c>
      <c r="B3" s="245" t="s">
        <v>216</v>
      </c>
      <c r="C3" s="253" t="s">
        <v>591</v>
      </c>
      <c r="D3" s="249"/>
      <c r="E3" s="249"/>
    </row>
    <row r="4" spans="1:5" ht="19.5" customHeight="1">
      <c r="A4" s="252"/>
      <c r="B4" s="246" t="s">
        <v>215</v>
      </c>
      <c r="C4" s="253" t="s">
        <v>607</v>
      </c>
      <c r="D4" s="249"/>
      <c r="E4" s="249"/>
    </row>
    <row r="5" spans="1:5" ht="19.5" customHeight="1">
      <c r="A5" s="252">
        <v>3</v>
      </c>
      <c r="B5" s="245" t="s">
        <v>585</v>
      </c>
      <c r="C5" s="253" t="s">
        <v>592</v>
      </c>
      <c r="D5" s="249"/>
      <c r="E5" s="249"/>
    </row>
    <row r="6" spans="1:5" ht="19.5" customHeight="1">
      <c r="A6" s="252">
        <v>4</v>
      </c>
      <c r="B6" s="245" t="s">
        <v>587</v>
      </c>
      <c r="C6" s="253" t="s">
        <v>592</v>
      </c>
      <c r="D6" s="249"/>
      <c r="E6" s="249"/>
    </row>
    <row r="7" spans="1:5" ht="19.5" customHeight="1">
      <c r="A7" s="252">
        <v>5</v>
      </c>
      <c r="B7" s="245" t="s">
        <v>217</v>
      </c>
      <c r="C7" s="253" t="s">
        <v>593</v>
      </c>
      <c r="D7" s="249"/>
      <c r="E7" s="249"/>
    </row>
    <row r="8" spans="1:5" ht="19.5" customHeight="1">
      <c r="A8" s="252">
        <v>6</v>
      </c>
      <c r="B8" s="245" t="s">
        <v>218</v>
      </c>
      <c r="C8" s="253" t="s">
        <v>594</v>
      </c>
      <c r="D8" s="249"/>
      <c r="E8" s="249"/>
    </row>
    <row r="9" spans="1:5" ht="19.5" customHeight="1">
      <c r="A9" s="252"/>
      <c r="B9" s="246" t="s">
        <v>219</v>
      </c>
      <c r="C9" s="253" t="s">
        <v>608</v>
      </c>
      <c r="D9" s="249"/>
      <c r="E9" s="249"/>
    </row>
    <row r="10" spans="1:5" ht="19.5" customHeight="1">
      <c r="A10" s="252">
        <v>7</v>
      </c>
      <c r="B10" s="245" t="s">
        <v>220</v>
      </c>
      <c r="C10" s="253" t="s">
        <v>595</v>
      </c>
      <c r="D10" s="249"/>
      <c r="E10" s="249"/>
    </row>
    <row r="11" spans="1:5" ht="19.5" customHeight="1">
      <c r="A11" s="252">
        <v>8</v>
      </c>
      <c r="B11" s="247" t="s">
        <v>221</v>
      </c>
      <c r="C11" s="253" t="s">
        <v>596</v>
      </c>
      <c r="D11" s="249"/>
      <c r="E11" s="249"/>
    </row>
    <row r="12" spans="1:5" ht="19.5" customHeight="1">
      <c r="A12" s="252">
        <v>9</v>
      </c>
      <c r="B12" s="245" t="s">
        <v>588</v>
      </c>
      <c r="C12" s="253" t="s">
        <v>597</v>
      </c>
      <c r="D12" s="249"/>
      <c r="E12" s="249"/>
    </row>
    <row r="13" spans="1:5" ht="19.5" customHeight="1">
      <c r="A13" s="252">
        <v>10</v>
      </c>
      <c r="B13" s="245" t="s">
        <v>222</v>
      </c>
      <c r="C13" s="253" t="s">
        <v>597</v>
      </c>
      <c r="D13" s="249"/>
      <c r="E13" s="249"/>
    </row>
    <row r="14" spans="1:5" ht="19.5" customHeight="1">
      <c r="A14" s="252">
        <v>11</v>
      </c>
      <c r="B14" s="245" t="s">
        <v>223</v>
      </c>
      <c r="C14" s="253" t="s">
        <v>598</v>
      </c>
      <c r="D14" s="249"/>
      <c r="E14" s="249"/>
    </row>
    <row r="15" spans="1:5" ht="19.5" customHeight="1">
      <c r="A15" s="252">
        <v>12</v>
      </c>
      <c r="B15" s="245" t="s">
        <v>224</v>
      </c>
      <c r="C15" s="253" t="s">
        <v>599</v>
      </c>
      <c r="D15" s="249"/>
      <c r="E15" s="249"/>
    </row>
    <row r="16" spans="1:5" ht="19.5" customHeight="1">
      <c r="A16" s="252">
        <v>13</v>
      </c>
      <c r="B16" s="245" t="s">
        <v>225</v>
      </c>
      <c r="C16" s="253" t="s">
        <v>600</v>
      </c>
      <c r="D16" s="249"/>
      <c r="E16" s="249"/>
    </row>
    <row r="17" spans="1:5" ht="19.5" customHeight="1">
      <c r="A17" s="252">
        <v>14</v>
      </c>
      <c r="B17" s="245" t="s">
        <v>226</v>
      </c>
      <c r="C17" s="253" t="s">
        <v>601</v>
      </c>
      <c r="D17" s="249"/>
      <c r="E17" s="249"/>
    </row>
    <row r="18" spans="1:5" ht="19.5" customHeight="1">
      <c r="A18" s="252">
        <v>15</v>
      </c>
      <c r="B18" s="245" t="s">
        <v>227</v>
      </c>
      <c r="C18" s="253" t="s">
        <v>602</v>
      </c>
      <c r="D18" s="249"/>
      <c r="E18" s="249"/>
    </row>
    <row r="19" spans="1:5" ht="19.5" customHeight="1">
      <c r="A19" s="252">
        <v>16</v>
      </c>
      <c r="B19" s="245" t="s">
        <v>589</v>
      </c>
      <c r="C19" s="253" t="s">
        <v>603</v>
      </c>
      <c r="D19" s="249"/>
      <c r="E19" s="249"/>
    </row>
    <row r="20" spans="1:5" ht="19.5" customHeight="1">
      <c r="A20" s="252">
        <v>17</v>
      </c>
      <c r="B20" s="248" t="s">
        <v>228</v>
      </c>
      <c r="C20" s="253" t="s">
        <v>603</v>
      </c>
      <c r="D20" s="249"/>
      <c r="E20" s="249"/>
    </row>
    <row r="21" spans="1:5" ht="19.5" customHeight="1">
      <c r="A21" s="252">
        <v>18</v>
      </c>
      <c r="B21" s="248" t="s">
        <v>229</v>
      </c>
      <c r="C21" s="253" t="s">
        <v>604</v>
      </c>
      <c r="D21" s="249"/>
      <c r="E21" s="249"/>
    </row>
    <row r="22" spans="1:5" ht="19.5" customHeight="1">
      <c r="A22" s="252">
        <v>19</v>
      </c>
      <c r="B22" s="248" t="s">
        <v>230</v>
      </c>
      <c r="C22" s="253" t="s">
        <v>605</v>
      </c>
      <c r="D22" s="249"/>
      <c r="E22" s="249"/>
    </row>
    <row r="23" spans="1:5" ht="19.5" customHeight="1">
      <c r="A23" s="252">
        <v>20</v>
      </c>
      <c r="B23" s="248" t="s">
        <v>231</v>
      </c>
      <c r="C23" s="253" t="s">
        <v>606</v>
      </c>
      <c r="D23" s="249"/>
      <c r="E23" s="249"/>
    </row>
    <row r="24" spans="1:5" ht="19.5" customHeight="1">
      <c r="A24" s="18"/>
      <c r="B24" s="248"/>
      <c r="C24" s="254"/>
      <c r="D24" s="249"/>
      <c r="E24" s="249"/>
    </row>
    <row r="25" spans="1:5" ht="19.5" customHeight="1">
      <c r="A25" s="18"/>
      <c r="B25" s="248"/>
      <c r="C25" s="249"/>
      <c r="D25" s="249"/>
      <c r="E25" s="249"/>
    </row>
    <row r="26" spans="1:5" ht="19.5" customHeight="1">
      <c r="A26" s="18"/>
      <c r="B26" s="248"/>
      <c r="C26" s="249"/>
      <c r="D26" s="249"/>
      <c r="E26" s="249"/>
    </row>
    <row r="27" spans="1:2" ht="19.5" customHeight="1">
      <c r="A27" s="186"/>
      <c r="B27" s="229"/>
    </row>
    <row r="28" spans="1:2" ht="19.5" customHeight="1">
      <c r="A28" s="186"/>
      <c r="B28" s="229"/>
    </row>
    <row r="29" spans="1:2" ht="19.5" customHeight="1">
      <c r="A29" s="186"/>
      <c r="B29" s="229"/>
    </row>
    <row r="30" spans="1:2" ht="19.5" customHeight="1">
      <c r="A30" s="186"/>
      <c r="B30" s="229"/>
    </row>
    <row r="31" spans="1:2" ht="19.5" customHeight="1">
      <c r="A31" s="186"/>
      <c r="B31" s="229"/>
    </row>
    <row r="32" spans="1:2" ht="19.5" customHeight="1">
      <c r="A32" s="186"/>
      <c r="B32" s="229"/>
    </row>
    <row r="33" spans="1:2" ht="19.5" customHeight="1">
      <c r="A33" s="186"/>
      <c r="B33" s="229"/>
    </row>
    <row r="34" spans="1:2" ht="19.5" customHeight="1">
      <c r="A34" s="186"/>
      <c r="B34" s="229"/>
    </row>
    <row r="35" spans="1:2" ht="19.5" customHeight="1">
      <c r="A35" s="186"/>
      <c r="B35" s="229"/>
    </row>
    <row r="36" spans="1:2" ht="19.5" customHeight="1">
      <c r="A36" s="186"/>
      <c r="B36" s="229"/>
    </row>
    <row r="37" spans="1:2" ht="19.5" customHeight="1">
      <c r="A37" s="186"/>
      <c r="B37" s="229"/>
    </row>
    <row r="38" spans="1:2" ht="19.5" customHeight="1">
      <c r="A38" s="186"/>
      <c r="B38" s="229"/>
    </row>
    <row r="39" spans="1:2" ht="19.5" customHeight="1">
      <c r="A39" s="186"/>
      <c r="B39" s="229"/>
    </row>
    <row r="40" spans="1:2" ht="19.5" customHeight="1">
      <c r="A40" s="186"/>
      <c r="B40" s="229"/>
    </row>
    <row r="41" spans="1:2" ht="19.5" customHeight="1">
      <c r="A41" s="186"/>
      <c r="B41" s="229"/>
    </row>
    <row r="42" spans="1:2" ht="19.5" customHeight="1">
      <c r="A42" s="186"/>
      <c r="B42" s="229"/>
    </row>
    <row r="43" spans="1:2" ht="19.5" customHeight="1">
      <c r="A43" s="186"/>
      <c r="B43" s="229"/>
    </row>
    <row r="44" spans="1:2" ht="19.5" customHeight="1">
      <c r="A44" s="186"/>
      <c r="B44" s="229"/>
    </row>
    <row r="45" spans="1:2" ht="19.5" customHeight="1">
      <c r="A45" s="186"/>
      <c r="B45" s="229"/>
    </row>
    <row r="46" spans="1:2" ht="19.5" customHeight="1">
      <c r="A46" s="186"/>
      <c r="B46" s="229"/>
    </row>
    <row r="47" spans="1:2" ht="19.5" customHeight="1">
      <c r="A47" s="230"/>
      <c r="B47" s="231"/>
    </row>
    <row r="48" ht="19.5" customHeight="1">
      <c r="B48" s="232"/>
    </row>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sheetData>
  <sheetProtection/>
  <hyperlinks>
    <hyperlink ref="B2" location="'Apple Pie (Pie Filling)'!A1" display="APPLE PIE -- PIE FILLING"/>
    <hyperlink ref="B3" location="'Apple Pie (Canned Apples)'!A1" display="APPLE PIE - CANNED APPLES"/>
    <hyperlink ref="B4" location="'Pie Crust'!A1" display="PIE CRUST"/>
    <hyperlink ref="B5" location="'Blueberry Pie'!A1" display="BLUEBERRY PIE --  PIE FILLING"/>
    <hyperlink ref="B6" location="'Blueberry Pie. Frozen Blueberri'!A1" display="BLUEBERRY PIE -- FROZEN BLUEBERRIES"/>
    <hyperlink ref="B7" location="'Blueberry Cobbler'!A1" display="BLUEBERRY COBBLER"/>
    <hyperlink ref="B8" location="'Bread Pudding'!A1" display="BREAD PUDDING"/>
    <hyperlink ref="B9" location="'Carmel Sauce'!A1" display="CARMEL SAUCE"/>
    <hyperlink ref="B10" location="'Carrot Cake'!A1" display="CARROT CAKE"/>
    <hyperlink ref="B11" location="'Cheese Cake'!A1" display="CHEESE CAKE"/>
    <hyperlink ref="B12" location="'Cherry Pie-filling'!A1" display="CHERRY PIE --  PIE FILLING "/>
    <hyperlink ref="B13" location="'Cherry Pie. Canned Cherries'!A1" display="CHERRY PIE - CANNED CHERRIES"/>
    <hyperlink ref="B14" location="'Cherry Cobbler'!A1" display="CHERRY COBBLER"/>
    <hyperlink ref="B15" location="'Cherry Crisp'!A1" display="CHERRY CRISP"/>
    <hyperlink ref="B16" location="'Chocolate Butter Cream Frosting'!A1" display="CHOCOLATE BUTTER CREAM FROSTING"/>
    <hyperlink ref="B17" location="'Chocolate Cake'!A1" display="CHOCOLATE CAKE"/>
    <hyperlink ref="B18" location="'Devil''s Food Cake'!A1" display="DEVIL'S FOOD CAKE"/>
    <hyperlink ref="B19" location="'Peach Pie. Filling'!A1" display="PEACH PIE -- PIE FILLING"/>
    <hyperlink ref="B20" location="'Peach Pie. Frozen Cornstarch'!A1" display="PEACH PIE - FROZEN CORNSTARCH"/>
    <hyperlink ref="B21" location="'Peach Cobbler'!A1" display="PEACH COBBLER"/>
    <hyperlink ref="B22" location="'Peach Crisp'!A1" display="PEACH CRISP"/>
    <hyperlink ref="B23" location="'Pecan Pie'!A1" display="PECAN PIE"/>
  </hyperlink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J31"/>
  <sheetViews>
    <sheetView zoomScalePageLayoutView="0" workbookViewId="0" topLeftCell="A1">
      <selection activeCell="Q1" sqref="Q1:AC1"/>
    </sheetView>
  </sheetViews>
  <sheetFormatPr defaultColWidth="9.140625" defaultRowHeight="12.75"/>
  <cols>
    <col min="1" max="1" width="8.421875" style="0" customWidth="1"/>
    <col min="2" max="2" width="9.8515625" style="0" customWidth="1"/>
    <col min="5" max="5" width="9.8515625" style="0" customWidth="1"/>
    <col min="7" max="7" width="11.00390625" style="0" customWidth="1"/>
    <col min="8" max="8" width="4.8515625" style="0" customWidth="1"/>
    <col min="9" max="9" width="8.57421875" style="0" customWidth="1"/>
    <col min="10" max="10" width="9.8515625" style="0" customWidth="1"/>
    <col min="11" max="11" width="8.57421875" style="0" customWidth="1"/>
    <col min="12" max="13" width="13.7109375" style="0" customWidth="1"/>
    <col min="14" max="14" width="16.57421875" style="0" customWidth="1"/>
    <col min="15" max="15" width="4.28125" style="0" customWidth="1"/>
    <col min="18" max="18" width="10.421875" style="0" customWidth="1"/>
    <col min="19" max="19" width="9.140625" style="0" customWidth="1"/>
    <col min="20" max="20" width="9.421875" style="0" customWidth="1"/>
    <col min="21" max="21" width="7.57421875" style="0" customWidth="1"/>
    <col min="22" max="22" width="10.421875" style="0" customWidth="1"/>
    <col min="23" max="23" width="9.00390625" style="0" customWidth="1"/>
    <col min="24" max="24" width="9.57421875" style="0" customWidth="1"/>
    <col min="25" max="25" width="10.28125" style="0" customWidth="1"/>
    <col min="26" max="26" width="10.421875" style="0" customWidth="1"/>
    <col min="27" max="27" width="4.140625" style="0" customWidth="1"/>
    <col min="28" max="28" width="10.57421875" style="0" customWidth="1"/>
    <col min="29" max="29" width="8.28125" style="0" customWidth="1"/>
    <col min="30" max="30" width="7.421875" style="0" customWidth="1"/>
    <col min="31" max="31" width="9.8515625" style="0" customWidth="1"/>
    <col min="32" max="34" width="9.00390625" style="0" customWidth="1"/>
  </cols>
  <sheetData>
    <row r="1" spans="1:29" ht="59.25" customHeight="1">
      <c r="A1" s="382" t="s">
        <v>160</v>
      </c>
      <c r="B1" s="382"/>
      <c r="C1" s="382"/>
      <c r="D1" s="382"/>
      <c r="E1" s="382"/>
      <c r="F1" s="382"/>
      <c r="G1" s="382"/>
      <c r="H1" s="382"/>
      <c r="I1" s="382"/>
      <c r="J1" s="382"/>
      <c r="K1" s="382"/>
      <c r="L1" s="382"/>
      <c r="M1" s="382"/>
      <c r="N1" s="382"/>
      <c r="O1" s="209"/>
      <c r="P1" s="147"/>
      <c r="Q1" s="383" t="s">
        <v>161</v>
      </c>
      <c r="R1" s="384"/>
      <c r="S1" s="384"/>
      <c r="T1" s="384"/>
      <c r="U1" s="384"/>
      <c r="V1" s="384"/>
      <c r="W1" s="384"/>
      <c r="X1" s="384"/>
      <c r="Y1" s="384"/>
      <c r="Z1" s="384"/>
      <c r="AA1" s="384"/>
      <c r="AB1" s="384"/>
      <c r="AC1" s="384"/>
    </row>
    <row r="2" spans="1:29" ht="25.5" customHeight="1">
      <c r="A2" s="382"/>
      <c r="B2" s="382"/>
      <c r="C2" s="382"/>
      <c r="D2" s="382"/>
      <c r="E2" s="382"/>
      <c r="F2" s="382"/>
      <c r="G2" s="382"/>
      <c r="H2" s="382"/>
      <c r="I2" s="382"/>
      <c r="J2" s="382"/>
      <c r="K2" s="209"/>
      <c r="L2" s="209"/>
      <c r="M2" s="209"/>
      <c r="N2" s="209"/>
      <c r="O2" s="209"/>
      <c r="P2" s="147"/>
      <c r="Q2" s="80"/>
      <c r="R2" s="221"/>
      <c r="S2" s="221"/>
      <c r="T2" s="221"/>
      <c r="U2" s="221"/>
      <c r="V2" s="221"/>
      <c r="W2" s="221"/>
      <c r="X2" s="221"/>
      <c r="Y2" s="221"/>
      <c r="Z2" s="221"/>
      <c r="AA2" s="221"/>
      <c r="AB2" s="221"/>
      <c r="AC2" s="221"/>
    </row>
    <row r="3" spans="2:36" ht="19.5" customHeight="1" thickBot="1">
      <c r="B3" s="385" t="s">
        <v>43</v>
      </c>
      <c r="C3" s="385"/>
      <c r="D3" s="385"/>
      <c r="E3" s="385"/>
      <c r="F3" s="385"/>
      <c r="G3" s="385"/>
      <c r="H3" s="385"/>
      <c r="I3" s="385"/>
      <c r="J3" s="385"/>
      <c r="K3" s="385"/>
      <c r="L3" s="385"/>
      <c r="M3" s="148"/>
      <c r="N3" s="148"/>
      <c r="O3" s="149"/>
      <c r="P3" s="386" t="s">
        <v>56</v>
      </c>
      <c r="Q3" s="387"/>
      <c r="R3" s="387"/>
      <c r="S3" s="387"/>
      <c r="T3" s="387"/>
      <c r="U3" s="387"/>
      <c r="V3" s="387"/>
      <c r="W3" s="387"/>
      <c r="X3" s="387"/>
      <c r="Y3" s="387"/>
      <c r="Z3" s="387"/>
      <c r="AA3" s="387"/>
      <c r="AB3" s="387"/>
      <c r="AC3" s="387"/>
      <c r="AD3" s="387"/>
      <c r="AE3" s="387"/>
      <c r="AF3" s="186"/>
      <c r="AG3" s="186"/>
      <c r="AH3" s="186"/>
      <c r="AI3" s="1"/>
      <c r="AJ3" s="1"/>
    </row>
    <row r="4" spans="1:36" ht="41.25" customHeight="1" thickBot="1">
      <c r="A4" s="194"/>
      <c r="B4" s="369" t="s">
        <v>44</v>
      </c>
      <c r="C4" s="369"/>
      <c r="D4" s="388" t="s">
        <v>162</v>
      </c>
      <c r="E4" s="388"/>
      <c r="F4" s="388"/>
      <c r="G4" s="388"/>
      <c r="H4" s="388"/>
      <c r="I4" s="212" t="s">
        <v>55</v>
      </c>
      <c r="J4" s="82">
        <v>100</v>
      </c>
      <c r="K4" s="212" t="s">
        <v>48</v>
      </c>
      <c r="L4" s="84" t="s">
        <v>163</v>
      </c>
      <c r="M4" s="84"/>
      <c r="N4" s="85"/>
      <c r="O4" s="94"/>
      <c r="P4" s="389" t="s">
        <v>17</v>
      </c>
      <c r="Q4" s="389"/>
      <c r="R4" s="390" t="str">
        <f>D4</f>
        <v>Caprese Tower</v>
      </c>
      <c r="S4" s="390"/>
      <c r="T4" s="390"/>
      <c r="U4" s="390"/>
      <c r="V4" s="391"/>
      <c r="W4" s="49"/>
      <c r="X4" s="49"/>
      <c r="Y4" s="212" t="s">
        <v>55</v>
      </c>
      <c r="Z4" s="87">
        <f>J4</f>
        <v>100</v>
      </c>
      <c r="AA4" s="18"/>
      <c r="AB4" s="88" t="s">
        <v>53</v>
      </c>
      <c r="AC4" s="89" t="str">
        <f>L4</f>
        <v>1 Ea. </v>
      </c>
      <c r="AD4" s="73"/>
      <c r="AE4" s="3"/>
      <c r="AF4" s="188"/>
      <c r="AG4" s="188"/>
      <c r="AH4" s="188"/>
      <c r="AI4" s="3"/>
      <c r="AJ4" s="3"/>
    </row>
    <row r="5" spans="1:36" ht="14.25" customHeight="1">
      <c r="A5" s="194"/>
      <c r="B5" s="209"/>
      <c r="C5" s="369"/>
      <c r="D5" s="370"/>
      <c r="E5" s="370"/>
      <c r="F5" s="370"/>
      <c r="G5" s="370"/>
      <c r="H5" s="370"/>
      <c r="I5" s="187"/>
      <c r="J5" s="186"/>
      <c r="K5" s="4"/>
      <c r="L5" s="74"/>
      <c r="M5" s="75"/>
      <c r="N5" s="76"/>
      <c r="O5" s="76"/>
      <c r="P5" s="4"/>
      <c r="Q5" s="4"/>
      <c r="R5" s="371">
        <f>D5</f>
        <v>0</v>
      </c>
      <c r="S5" s="372"/>
      <c r="T5" s="372"/>
      <c r="U5" s="372"/>
      <c r="V5" s="372"/>
      <c r="W5" s="372"/>
      <c r="X5" s="372"/>
      <c r="Y5" s="4"/>
      <c r="Z5" s="18">
        <f>J5</f>
        <v>0</v>
      </c>
      <c r="AA5" s="18"/>
      <c r="AB5" s="190"/>
      <c r="AC5" s="74"/>
      <c r="AD5" s="73"/>
      <c r="AE5" s="3"/>
      <c r="AF5" s="188"/>
      <c r="AG5" s="188"/>
      <c r="AH5" s="188"/>
      <c r="AI5" s="3"/>
      <c r="AJ5" s="3"/>
    </row>
    <row r="6" spans="1:36" ht="8.25" customHeight="1" thickBot="1">
      <c r="A6" s="194"/>
      <c r="C6" s="288"/>
      <c r="D6" s="288"/>
      <c r="E6" s="288"/>
      <c r="F6" s="288"/>
      <c r="G6" s="288"/>
      <c r="H6" s="288"/>
      <c r="I6" s="77"/>
      <c r="J6" s="77"/>
      <c r="P6" s="192"/>
      <c r="Q6" s="192"/>
      <c r="R6" s="373"/>
      <c r="S6" s="373"/>
      <c r="T6" s="373"/>
      <c r="U6" s="373"/>
      <c r="V6" s="373"/>
      <c r="W6" s="373"/>
      <c r="X6" s="373"/>
      <c r="Y6" s="186"/>
      <c r="Z6" s="3"/>
      <c r="AA6" s="3"/>
      <c r="AB6" s="3"/>
      <c r="AC6" s="3"/>
      <c r="AD6" s="3"/>
      <c r="AE6" s="3"/>
      <c r="AF6" s="189"/>
      <c r="AG6" s="189"/>
      <c r="AH6" s="189"/>
      <c r="AI6" s="3"/>
      <c r="AJ6" s="3"/>
    </row>
    <row r="7" spans="1:34" ht="50.25" customHeight="1" thickBot="1">
      <c r="A7" s="150"/>
      <c r="B7" s="374" t="s">
        <v>1</v>
      </c>
      <c r="C7" s="375"/>
      <c r="D7" s="375"/>
      <c r="E7" s="376"/>
      <c r="F7" s="377" t="s">
        <v>54</v>
      </c>
      <c r="G7" s="378"/>
      <c r="H7" s="377" t="s">
        <v>32</v>
      </c>
      <c r="I7" s="379"/>
      <c r="J7" s="379"/>
      <c r="K7" s="379"/>
      <c r="L7" s="379"/>
      <c r="M7" s="379"/>
      <c r="N7" s="378"/>
      <c r="O7" s="222"/>
      <c r="P7" s="380" t="s">
        <v>1</v>
      </c>
      <c r="Q7" s="381"/>
      <c r="R7" s="381"/>
      <c r="S7" s="381"/>
      <c r="T7" s="208" t="s">
        <v>31</v>
      </c>
      <c r="U7" s="223" t="s">
        <v>2</v>
      </c>
      <c r="V7" s="208" t="s">
        <v>51</v>
      </c>
      <c r="W7" s="208" t="s">
        <v>30</v>
      </c>
      <c r="X7" s="208" t="s">
        <v>49</v>
      </c>
      <c r="Y7" s="208" t="s">
        <v>58</v>
      </c>
      <c r="Z7" s="392" t="s">
        <v>164</v>
      </c>
      <c r="AA7" s="392"/>
      <c r="AB7" s="208" t="s">
        <v>50</v>
      </c>
      <c r="AC7" s="208" t="s">
        <v>13</v>
      </c>
      <c r="AD7" s="208" t="s">
        <v>165</v>
      </c>
      <c r="AE7" s="151" t="s">
        <v>166</v>
      </c>
      <c r="AF7" s="186"/>
      <c r="AG7" s="186"/>
      <c r="AH7" s="186"/>
    </row>
    <row r="8" spans="1:34" ht="18.75" customHeight="1">
      <c r="A8" s="194"/>
      <c r="B8" s="362" t="s">
        <v>167</v>
      </c>
      <c r="C8" s="363"/>
      <c r="D8" s="363"/>
      <c r="E8" s="364"/>
      <c r="F8" s="365" t="s">
        <v>168</v>
      </c>
      <c r="G8" s="366"/>
      <c r="H8" s="102"/>
      <c r="I8" s="367" t="s">
        <v>169</v>
      </c>
      <c r="J8" s="367"/>
      <c r="K8" s="367"/>
      <c r="L8" s="367"/>
      <c r="M8" s="367"/>
      <c r="N8" s="368"/>
      <c r="O8" s="152"/>
      <c r="P8" s="349" t="str">
        <f aca="true" t="shared" si="0" ref="P8:P16">B8</f>
        <v>Fresh Mozzarella, Sliced 1 oz. ea.(2 ea.)</v>
      </c>
      <c r="Q8" s="350"/>
      <c r="R8" s="350"/>
      <c r="S8" s="350"/>
      <c r="T8" s="153">
        <v>2</v>
      </c>
      <c r="U8" s="154" t="s">
        <v>170</v>
      </c>
      <c r="V8" s="155">
        <f>T8*Z4</f>
        <v>200</v>
      </c>
      <c r="W8" s="156">
        <f>(Z4*T8)/AC8</f>
        <v>200</v>
      </c>
      <c r="X8" s="157" t="s">
        <v>64</v>
      </c>
      <c r="Y8" s="158">
        <v>3.82</v>
      </c>
      <c r="Z8" s="159">
        <f>W8/16</f>
        <v>12.5</v>
      </c>
      <c r="AA8" s="159" t="s">
        <v>64</v>
      </c>
      <c r="AB8" s="160">
        <f>Y8*Z8</f>
        <v>47.75</v>
      </c>
      <c r="AC8" s="161">
        <v>1</v>
      </c>
      <c r="AD8" s="162">
        <f>AB8/Z4</f>
        <v>0.4775</v>
      </c>
      <c r="AE8" s="163">
        <f>Z4*AD8</f>
        <v>47.75</v>
      </c>
      <c r="AF8" s="12"/>
      <c r="AG8" s="12"/>
      <c r="AH8" s="12"/>
    </row>
    <row r="9" spans="1:34" ht="18.75" customHeight="1">
      <c r="A9" s="194"/>
      <c r="B9" s="351" t="s">
        <v>171</v>
      </c>
      <c r="C9" s="352"/>
      <c r="D9" s="352"/>
      <c r="E9" s="353"/>
      <c r="F9" s="356" t="s">
        <v>172</v>
      </c>
      <c r="G9" s="355"/>
      <c r="H9" s="102">
        <v>1</v>
      </c>
      <c r="I9" s="352" t="s">
        <v>173</v>
      </c>
      <c r="J9" s="352"/>
      <c r="K9" s="352"/>
      <c r="L9" s="352"/>
      <c r="M9" s="352"/>
      <c r="N9" s="355"/>
      <c r="O9" s="216"/>
      <c r="P9" s="349" t="str">
        <f t="shared" si="0"/>
        <v>Tomato Roma, Sliced 1/4 in.(3 ea.)</v>
      </c>
      <c r="Q9" s="350"/>
      <c r="R9" s="350"/>
      <c r="S9" s="350"/>
      <c r="T9" s="95">
        <v>1</v>
      </c>
      <c r="U9" s="154" t="s">
        <v>170</v>
      </c>
      <c r="V9" s="159">
        <f>Z4*T9</f>
        <v>100</v>
      </c>
      <c r="W9" s="164">
        <f>(Z4*T9)/AC9</f>
        <v>109.89010989010988</v>
      </c>
      <c r="X9" s="157" t="s">
        <v>64</v>
      </c>
      <c r="Y9" s="158">
        <v>0.75</v>
      </c>
      <c r="Z9" s="159">
        <f>W9/16</f>
        <v>6.868131868131868</v>
      </c>
      <c r="AA9" s="159" t="s">
        <v>64</v>
      </c>
      <c r="AB9" s="160">
        <f aca="true" t="shared" si="1" ref="AB9:AB16">Y9*Z9</f>
        <v>5.151098901098901</v>
      </c>
      <c r="AC9" s="165">
        <v>0.91</v>
      </c>
      <c r="AD9" s="162">
        <f>AB9/Z4</f>
        <v>0.05151098901098901</v>
      </c>
      <c r="AE9" s="163">
        <f>Z4*AD9</f>
        <v>5.151098901098901</v>
      </c>
      <c r="AF9" s="12"/>
      <c r="AG9" s="12"/>
      <c r="AH9" s="12"/>
    </row>
    <row r="10" spans="1:34" ht="18.75" customHeight="1">
      <c r="A10" s="194"/>
      <c r="B10" s="351" t="s">
        <v>174</v>
      </c>
      <c r="C10" s="352"/>
      <c r="D10" s="352"/>
      <c r="E10" s="353"/>
      <c r="F10" s="356" t="s">
        <v>175</v>
      </c>
      <c r="G10" s="355"/>
      <c r="H10" s="102"/>
      <c r="I10" s="352"/>
      <c r="J10" s="352"/>
      <c r="K10" s="352"/>
      <c r="L10" s="352"/>
      <c r="M10" s="352"/>
      <c r="N10" s="353"/>
      <c r="O10" s="193"/>
      <c r="P10" s="349" t="str">
        <f>B10</f>
        <v>Basil, Fresh, chopped</v>
      </c>
      <c r="Q10" s="350"/>
      <c r="R10" s="350"/>
      <c r="S10" s="350"/>
      <c r="T10" s="95">
        <v>0.02</v>
      </c>
      <c r="U10" s="154" t="s">
        <v>176</v>
      </c>
      <c r="V10" s="155">
        <f>Z4*T10</f>
        <v>2</v>
      </c>
      <c r="W10" s="164">
        <f>(Z4*T10)/AC10</f>
        <v>2</v>
      </c>
      <c r="X10" s="157" t="s">
        <v>64</v>
      </c>
      <c r="Y10" s="158">
        <v>7.31</v>
      </c>
      <c r="Z10" s="159">
        <f>W10/2</f>
        <v>1</v>
      </c>
      <c r="AA10" s="159" t="s">
        <v>64</v>
      </c>
      <c r="AB10" s="160">
        <f t="shared" si="1"/>
        <v>7.31</v>
      </c>
      <c r="AC10" s="165">
        <v>1</v>
      </c>
      <c r="AD10" s="162">
        <f>AB10/Z4</f>
        <v>0.0731</v>
      </c>
      <c r="AE10" s="163">
        <f>Z4*AD10</f>
        <v>7.31</v>
      </c>
      <c r="AF10" s="12"/>
      <c r="AG10" s="12"/>
      <c r="AH10" s="12"/>
    </row>
    <row r="11" spans="1:34" ht="18.75" customHeight="1">
      <c r="A11" s="194"/>
      <c r="B11" s="351" t="s">
        <v>177</v>
      </c>
      <c r="C11" s="352"/>
      <c r="D11" s="352"/>
      <c r="E11" s="353"/>
      <c r="F11" s="356" t="s">
        <v>178</v>
      </c>
      <c r="G11" s="355"/>
      <c r="H11" s="102"/>
      <c r="I11" s="360" t="s">
        <v>179</v>
      </c>
      <c r="J11" s="360"/>
      <c r="K11" s="360"/>
      <c r="L11" s="360"/>
      <c r="M11" s="360"/>
      <c r="N11" s="361"/>
      <c r="O11" s="224"/>
      <c r="P11" s="349" t="str">
        <f t="shared" si="0"/>
        <v>Olive Oil(1.5 oz. ea)</v>
      </c>
      <c r="Q11" s="350"/>
      <c r="R11" s="350"/>
      <c r="S11" s="350"/>
      <c r="T11" s="95">
        <v>1.5</v>
      </c>
      <c r="U11" s="154" t="s">
        <v>170</v>
      </c>
      <c r="V11" s="155">
        <f>Z4*T11</f>
        <v>150</v>
      </c>
      <c r="W11" s="164">
        <f>(Z4*T11)/AC11</f>
        <v>150</v>
      </c>
      <c r="X11" s="157" t="s">
        <v>180</v>
      </c>
      <c r="Y11" s="158">
        <v>17.12</v>
      </c>
      <c r="Z11" s="159">
        <f>W11/128</f>
        <v>1.171875</v>
      </c>
      <c r="AA11" s="159" t="s">
        <v>180</v>
      </c>
      <c r="AB11" s="160">
        <f t="shared" si="1"/>
        <v>20.0625</v>
      </c>
      <c r="AC11" s="165">
        <v>1</v>
      </c>
      <c r="AD11" s="162">
        <f>AB11/Z4</f>
        <v>0.200625</v>
      </c>
      <c r="AE11" s="163">
        <f>Z4*AD11</f>
        <v>20.0625</v>
      </c>
      <c r="AF11" s="12"/>
      <c r="AG11" s="12"/>
      <c r="AH11" s="12"/>
    </row>
    <row r="12" spans="1:34" ht="18.75" customHeight="1">
      <c r="A12" s="194"/>
      <c r="B12" s="351" t="s">
        <v>181</v>
      </c>
      <c r="C12" s="352"/>
      <c r="D12" s="352"/>
      <c r="E12" s="353"/>
      <c r="F12" s="356" t="s">
        <v>182</v>
      </c>
      <c r="G12" s="355"/>
      <c r="H12" s="102">
        <v>1</v>
      </c>
      <c r="I12" s="352" t="s">
        <v>183</v>
      </c>
      <c r="J12" s="352"/>
      <c r="K12" s="352"/>
      <c r="L12" s="352"/>
      <c r="M12" s="352"/>
      <c r="N12" s="353"/>
      <c r="O12" s="193"/>
      <c r="P12" s="349" t="str">
        <f>B12</f>
        <v>Garlic, Roasted</v>
      </c>
      <c r="Q12" s="350"/>
      <c r="R12" s="350"/>
      <c r="S12" s="350"/>
      <c r="T12" s="166">
        <v>0.005</v>
      </c>
      <c r="U12" s="154" t="s">
        <v>176</v>
      </c>
      <c r="V12" s="155">
        <f>Z4*T12</f>
        <v>0.5</v>
      </c>
      <c r="W12" s="164">
        <f>(Z4*T12)/AC12</f>
        <v>0.5</v>
      </c>
      <c r="X12" s="157" t="s">
        <v>184</v>
      </c>
      <c r="Y12" s="158">
        <v>0.5</v>
      </c>
      <c r="Z12" s="159">
        <f>W12*8</f>
        <v>4</v>
      </c>
      <c r="AA12" s="159" t="s">
        <v>184</v>
      </c>
      <c r="AB12" s="160">
        <f t="shared" si="1"/>
        <v>2</v>
      </c>
      <c r="AC12" s="165">
        <v>1</v>
      </c>
      <c r="AD12" s="162">
        <f>AB12/Z4</f>
        <v>0.02</v>
      </c>
      <c r="AE12" s="163">
        <f>Z4*AD12</f>
        <v>2</v>
      </c>
      <c r="AF12" s="12"/>
      <c r="AG12" s="12"/>
      <c r="AH12" s="12"/>
    </row>
    <row r="13" spans="1:34" ht="18.75" customHeight="1">
      <c r="A13" s="194"/>
      <c r="B13" s="351" t="s">
        <v>185</v>
      </c>
      <c r="C13" s="352"/>
      <c r="D13" s="352"/>
      <c r="E13" s="353"/>
      <c r="F13" s="356" t="s">
        <v>94</v>
      </c>
      <c r="G13" s="355"/>
      <c r="H13" s="102">
        <v>2</v>
      </c>
      <c r="I13" s="352" t="s">
        <v>186</v>
      </c>
      <c r="J13" s="352"/>
      <c r="K13" s="352"/>
      <c r="L13" s="352"/>
      <c r="M13" s="352"/>
      <c r="N13" s="353"/>
      <c r="O13" s="193"/>
      <c r="P13" s="358" t="str">
        <f t="shared" si="0"/>
        <v>Pepper</v>
      </c>
      <c r="Q13" s="359"/>
      <c r="R13" s="359"/>
      <c r="S13" s="359"/>
      <c r="T13" s="95">
        <v>0.03</v>
      </c>
      <c r="U13" s="154" t="s">
        <v>65</v>
      </c>
      <c r="V13" s="155">
        <f>Z4*T13</f>
        <v>3</v>
      </c>
      <c r="W13" s="164">
        <f>(Z4*T13)/AC13</f>
        <v>3</v>
      </c>
      <c r="X13" s="157" t="s">
        <v>187</v>
      </c>
      <c r="Y13" s="158">
        <v>3.62</v>
      </c>
      <c r="Z13" s="159">
        <f>W13/16</f>
        <v>0.1875</v>
      </c>
      <c r="AA13" s="159" t="s">
        <v>188</v>
      </c>
      <c r="AB13" s="160">
        <f t="shared" si="1"/>
        <v>0.67875</v>
      </c>
      <c r="AC13" s="165">
        <v>1</v>
      </c>
      <c r="AD13" s="162">
        <f>AB13/Z4</f>
        <v>0.006787499999999999</v>
      </c>
      <c r="AE13" s="163">
        <f>Z4*AD13</f>
        <v>0.67875</v>
      </c>
      <c r="AF13" s="12"/>
      <c r="AG13" s="12"/>
      <c r="AH13" s="12"/>
    </row>
    <row r="14" spans="1:34" ht="18.75" customHeight="1">
      <c r="A14" s="194"/>
      <c r="B14" s="351" t="s">
        <v>60</v>
      </c>
      <c r="C14" s="352"/>
      <c r="D14" s="352"/>
      <c r="E14" s="353"/>
      <c r="F14" s="356" t="s">
        <v>189</v>
      </c>
      <c r="G14" s="355"/>
      <c r="H14" s="102"/>
      <c r="I14" s="352"/>
      <c r="J14" s="352"/>
      <c r="K14" s="352"/>
      <c r="L14" s="352"/>
      <c r="M14" s="352"/>
      <c r="N14" s="353"/>
      <c r="O14" s="193"/>
      <c r="P14" s="351" t="str">
        <f>B14</f>
        <v>Salt</v>
      </c>
      <c r="Q14" s="357"/>
      <c r="R14" s="357"/>
      <c r="S14" s="357"/>
      <c r="T14" s="95">
        <v>0.05</v>
      </c>
      <c r="U14" s="154" t="s">
        <v>65</v>
      </c>
      <c r="V14" s="155">
        <f>Z4*T14</f>
        <v>5</v>
      </c>
      <c r="W14" s="164">
        <f>(Z4*T14)/AC14</f>
        <v>5</v>
      </c>
      <c r="X14" s="157" t="s">
        <v>190</v>
      </c>
      <c r="Y14" s="158">
        <v>1.89</v>
      </c>
      <c r="Z14" s="159">
        <f>W14/96</f>
        <v>0.052083333333333336</v>
      </c>
      <c r="AA14" s="159" t="s">
        <v>191</v>
      </c>
      <c r="AB14" s="160">
        <f t="shared" si="1"/>
        <v>0.0984375</v>
      </c>
      <c r="AC14" s="165">
        <v>1</v>
      </c>
      <c r="AD14" s="167">
        <f>AB14/Z4</f>
        <v>0.000984375</v>
      </c>
      <c r="AE14" s="163">
        <f>Z4*AD14</f>
        <v>0.0984375</v>
      </c>
      <c r="AF14" s="12"/>
      <c r="AG14" s="12"/>
      <c r="AH14" s="12"/>
    </row>
    <row r="15" spans="1:34" ht="18.75" customHeight="1">
      <c r="A15" s="194"/>
      <c r="B15" s="351" t="s">
        <v>192</v>
      </c>
      <c r="C15" s="352"/>
      <c r="D15" s="352"/>
      <c r="E15" s="353"/>
      <c r="F15" s="354" t="s">
        <v>193</v>
      </c>
      <c r="G15" s="355"/>
      <c r="H15" s="102"/>
      <c r="I15" s="352"/>
      <c r="J15" s="352"/>
      <c r="K15" s="352"/>
      <c r="L15" s="352"/>
      <c r="M15" s="352"/>
      <c r="N15" s="355"/>
      <c r="O15" s="216"/>
      <c r="P15" s="349" t="str">
        <f t="shared" si="0"/>
        <v>Balsamic Glaze (0.75 oz. ea.)</v>
      </c>
      <c r="Q15" s="350"/>
      <c r="R15" s="350"/>
      <c r="S15" s="350"/>
      <c r="T15" s="95">
        <v>0.75</v>
      </c>
      <c r="U15" s="154" t="s">
        <v>170</v>
      </c>
      <c r="V15" s="155">
        <f>Z4*T15</f>
        <v>75</v>
      </c>
      <c r="W15" s="164">
        <f>(Z4*T15)/AC15</f>
        <v>75</v>
      </c>
      <c r="X15" s="157" t="s">
        <v>194</v>
      </c>
      <c r="Y15" s="158">
        <v>4.56</v>
      </c>
      <c r="Z15" s="168">
        <f>W15/1</f>
        <v>75</v>
      </c>
      <c r="AA15" s="168" t="s">
        <v>195</v>
      </c>
      <c r="AB15" s="160">
        <f>(Y15/12.9)*Z15</f>
        <v>26.511627906976738</v>
      </c>
      <c r="AC15" s="165">
        <v>1</v>
      </c>
      <c r="AD15" s="162">
        <f>AB15/Z4</f>
        <v>0.26511627906976737</v>
      </c>
      <c r="AE15" s="163">
        <f>Z4*AD15</f>
        <v>26.511627906976738</v>
      </c>
      <c r="AF15" s="12"/>
      <c r="AG15" s="12"/>
      <c r="AH15" s="12"/>
    </row>
    <row r="16" spans="1:34" ht="18.75" customHeight="1">
      <c r="A16" s="194"/>
      <c r="B16" s="351" t="s">
        <v>196</v>
      </c>
      <c r="C16" s="352"/>
      <c r="D16" s="352"/>
      <c r="E16" s="353"/>
      <c r="F16" s="354" t="s">
        <v>197</v>
      </c>
      <c r="G16" s="355"/>
      <c r="H16" s="102"/>
      <c r="I16" s="352"/>
      <c r="J16" s="352"/>
      <c r="K16" s="352"/>
      <c r="L16" s="352"/>
      <c r="M16" s="352"/>
      <c r="N16" s="355"/>
      <c r="O16" s="216"/>
      <c r="P16" s="349" t="str">
        <f t="shared" si="0"/>
        <v>Micro Greens(1/4 oz. ea.)</v>
      </c>
      <c r="Q16" s="350"/>
      <c r="R16" s="350"/>
      <c r="S16" s="350"/>
      <c r="T16" s="95">
        <v>0.08</v>
      </c>
      <c r="U16" s="154" t="s">
        <v>170</v>
      </c>
      <c r="V16" s="155">
        <f>Z4*T16</f>
        <v>8</v>
      </c>
      <c r="W16" s="164">
        <f>(Z4*T16)/AC16</f>
        <v>8</v>
      </c>
      <c r="X16" s="157" t="s">
        <v>198</v>
      </c>
      <c r="Y16" s="158">
        <v>17.58</v>
      </c>
      <c r="Z16" s="159">
        <f>W16/8</f>
        <v>1</v>
      </c>
      <c r="AA16" s="159" t="s">
        <v>191</v>
      </c>
      <c r="AB16" s="160">
        <f t="shared" si="1"/>
        <v>17.58</v>
      </c>
      <c r="AC16" s="165">
        <v>1</v>
      </c>
      <c r="AD16" s="162">
        <f>AB16/Z4</f>
        <v>0.17579999999999998</v>
      </c>
      <c r="AE16" s="163">
        <f>Z4*AD16</f>
        <v>17.58</v>
      </c>
      <c r="AF16" s="12"/>
      <c r="AG16" s="12"/>
      <c r="AH16" s="12"/>
    </row>
    <row r="17" spans="1:34" ht="18.75" customHeight="1">
      <c r="A17" s="194"/>
      <c r="B17" s="351"/>
      <c r="C17" s="352"/>
      <c r="D17" s="352"/>
      <c r="E17" s="353"/>
      <c r="F17" s="354"/>
      <c r="G17" s="355"/>
      <c r="H17" s="102"/>
      <c r="I17" s="352"/>
      <c r="J17" s="352"/>
      <c r="K17" s="352"/>
      <c r="L17" s="352"/>
      <c r="M17" s="352"/>
      <c r="N17" s="355"/>
      <c r="O17" s="216"/>
      <c r="P17" s="349"/>
      <c r="Q17" s="350"/>
      <c r="R17" s="350"/>
      <c r="S17" s="350"/>
      <c r="T17" s="95"/>
      <c r="U17" s="154"/>
      <c r="V17" s="155"/>
      <c r="W17" s="169"/>
      <c r="X17" s="157"/>
      <c r="Y17" s="158"/>
      <c r="Z17" s="155"/>
      <c r="AA17" s="155"/>
      <c r="AB17" s="160"/>
      <c r="AC17" s="165"/>
      <c r="AD17" s="162"/>
      <c r="AE17" s="170"/>
      <c r="AF17" s="12"/>
      <c r="AG17" s="12"/>
      <c r="AH17" s="12"/>
    </row>
    <row r="18" spans="1:34" ht="18.75" customHeight="1">
      <c r="A18" s="194"/>
      <c r="B18" s="351"/>
      <c r="C18" s="352"/>
      <c r="D18" s="352"/>
      <c r="E18" s="353"/>
      <c r="F18" s="354"/>
      <c r="G18" s="355"/>
      <c r="H18" s="102"/>
      <c r="I18" s="352"/>
      <c r="J18" s="352"/>
      <c r="K18" s="352"/>
      <c r="L18" s="352"/>
      <c r="M18" s="352"/>
      <c r="N18" s="355"/>
      <c r="O18" s="216"/>
      <c r="P18" s="349"/>
      <c r="Q18" s="350"/>
      <c r="R18" s="350"/>
      <c r="S18" s="350"/>
      <c r="T18" s="171"/>
      <c r="U18" s="154"/>
      <c r="V18" s="155"/>
      <c r="W18" s="164"/>
      <c r="X18" s="157"/>
      <c r="Y18" s="158"/>
      <c r="Z18" s="155"/>
      <c r="AA18" s="155"/>
      <c r="AB18" s="160"/>
      <c r="AC18" s="165"/>
      <c r="AD18" s="162"/>
      <c r="AE18" s="170"/>
      <c r="AF18" s="12"/>
      <c r="AG18" s="12"/>
      <c r="AH18" s="12"/>
    </row>
    <row r="19" spans="1:34" ht="18.75" customHeight="1">
      <c r="A19" s="194"/>
      <c r="B19" s="346"/>
      <c r="C19" s="347"/>
      <c r="D19" s="347"/>
      <c r="E19" s="348"/>
      <c r="F19" s="337"/>
      <c r="G19" s="338"/>
      <c r="H19" s="67"/>
      <c r="I19" s="347"/>
      <c r="J19" s="347"/>
      <c r="K19" s="347"/>
      <c r="L19" s="347"/>
      <c r="M19" s="347"/>
      <c r="N19" s="338"/>
      <c r="O19" s="214"/>
      <c r="P19" s="349" t="s">
        <v>199</v>
      </c>
      <c r="Q19" s="350"/>
      <c r="R19" s="350"/>
      <c r="S19" s="350"/>
      <c r="T19" s="171"/>
      <c r="U19" s="154"/>
      <c r="V19" s="155"/>
      <c r="W19" s="164"/>
      <c r="X19" s="157"/>
      <c r="Y19" s="158"/>
      <c r="Z19" s="155"/>
      <c r="AA19" s="155"/>
      <c r="AB19" s="160"/>
      <c r="AC19" s="165"/>
      <c r="AD19" s="162"/>
      <c r="AE19" s="170"/>
      <c r="AF19" s="12"/>
      <c r="AG19" s="12"/>
      <c r="AH19" s="12"/>
    </row>
    <row r="20" spans="1:34" ht="18.75" customHeight="1">
      <c r="A20" s="194"/>
      <c r="B20" s="346"/>
      <c r="C20" s="347"/>
      <c r="D20" s="347"/>
      <c r="E20" s="348"/>
      <c r="F20" s="337"/>
      <c r="G20" s="338"/>
      <c r="H20" s="67"/>
      <c r="I20" s="347"/>
      <c r="J20" s="347"/>
      <c r="K20" s="347"/>
      <c r="L20" s="347"/>
      <c r="M20" s="347"/>
      <c r="N20" s="338"/>
      <c r="O20" s="214"/>
      <c r="P20" s="349" t="s">
        <v>200</v>
      </c>
      <c r="Q20" s="350"/>
      <c r="R20" s="350"/>
      <c r="S20" s="350"/>
      <c r="T20" s="171"/>
      <c r="U20" s="154"/>
      <c r="V20" s="155"/>
      <c r="W20" s="169"/>
      <c r="X20" s="157"/>
      <c r="Y20" s="158"/>
      <c r="Z20" s="155"/>
      <c r="AA20" s="155"/>
      <c r="AB20" s="160"/>
      <c r="AC20" s="165"/>
      <c r="AD20" s="162"/>
      <c r="AE20" s="170"/>
      <c r="AF20" s="12"/>
      <c r="AG20" s="12"/>
      <c r="AH20" s="12"/>
    </row>
    <row r="21" spans="1:34" ht="18.75" customHeight="1">
      <c r="A21" s="194"/>
      <c r="B21" s="346"/>
      <c r="C21" s="347"/>
      <c r="D21" s="347"/>
      <c r="E21" s="348"/>
      <c r="F21" s="337"/>
      <c r="G21" s="338"/>
      <c r="H21" s="67"/>
      <c r="I21" s="347"/>
      <c r="J21" s="347"/>
      <c r="K21" s="347"/>
      <c r="L21" s="347"/>
      <c r="M21" s="347"/>
      <c r="N21" s="338"/>
      <c r="O21" s="214"/>
      <c r="P21" s="349" t="s">
        <v>201</v>
      </c>
      <c r="Q21" s="350"/>
      <c r="R21" s="350"/>
      <c r="S21" s="350"/>
      <c r="T21" s="171"/>
      <c r="U21" s="154"/>
      <c r="V21" s="155"/>
      <c r="W21" s="169"/>
      <c r="X21" s="157"/>
      <c r="Y21" s="158"/>
      <c r="Z21" s="155"/>
      <c r="AA21" s="155"/>
      <c r="AB21" s="160"/>
      <c r="AC21" s="165"/>
      <c r="AD21" s="162"/>
      <c r="AE21" s="170"/>
      <c r="AF21" s="12"/>
      <c r="AG21" s="12"/>
      <c r="AH21" s="12"/>
    </row>
    <row r="22" spans="1:34" ht="18.75" customHeight="1">
      <c r="A22" s="194"/>
      <c r="B22" s="346"/>
      <c r="C22" s="347"/>
      <c r="D22" s="347"/>
      <c r="E22" s="348"/>
      <c r="F22" s="337"/>
      <c r="G22" s="338"/>
      <c r="H22" s="67"/>
      <c r="I22" s="347"/>
      <c r="J22" s="347"/>
      <c r="K22" s="347"/>
      <c r="L22" s="347"/>
      <c r="M22" s="347"/>
      <c r="N22" s="338"/>
      <c r="O22" s="214"/>
      <c r="P22" s="349" t="s">
        <v>202</v>
      </c>
      <c r="Q22" s="350"/>
      <c r="R22" s="350"/>
      <c r="S22" s="350"/>
      <c r="T22" s="171"/>
      <c r="U22" s="154"/>
      <c r="V22" s="155"/>
      <c r="W22" s="169"/>
      <c r="X22" s="157"/>
      <c r="Y22" s="158"/>
      <c r="Z22" s="155"/>
      <c r="AA22" s="155"/>
      <c r="AB22" s="160"/>
      <c r="AC22" s="165"/>
      <c r="AD22" s="162"/>
      <c r="AE22" s="170"/>
      <c r="AF22" s="12"/>
      <c r="AG22" s="12"/>
      <c r="AH22" s="12"/>
    </row>
    <row r="23" spans="1:34" ht="9" customHeight="1">
      <c r="A23" s="194"/>
      <c r="B23" s="346"/>
      <c r="C23" s="347"/>
      <c r="D23" s="347"/>
      <c r="E23" s="348"/>
      <c r="F23" s="337"/>
      <c r="G23" s="338"/>
      <c r="H23" s="67"/>
      <c r="I23" s="347"/>
      <c r="J23" s="347"/>
      <c r="K23" s="347"/>
      <c r="L23" s="347"/>
      <c r="M23" s="347"/>
      <c r="N23" s="338"/>
      <c r="O23" s="214"/>
      <c r="P23" s="340"/>
      <c r="Q23" s="341"/>
      <c r="R23" s="341"/>
      <c r="S23" s="341"/>
      <c r="T23" s="40"/>
      <c r="U23" s="41"/>
      <c r="V23" s="70"/>
      <c r="W23" s="69"/>
      <c r="X23" s="68"/>
      <c r="Y23" s="42"/>
      <c r="Z23" s="70"/>
      <c r="AA23" s="70"/>
      <c r="AB23" s="51"/>
      <c r="AC23" s="43"/>
      <c r="AD23" s="52"/>
      <c r="AE23" s="53"/>
      <c r="AF23" s="12"/>
      <c r="AG23" s="12"/>
      <c r="AH23" s="12"/>
    </row>
    <row r="24" spans="1:34" ht="10.5" customHeight="1" thickBot="1">
      <c r="A24" s="194"/>
      <c r="B24" s="334"/>
      <c r="C24" s="335"/>
      <c r="D24" s="335"/>
      <c r="E24" s="336"/>
      <c r="F24" s="337"/>
      <c r="G24" s="338"/>
      <c r="H24" s="39"/>
      <c r="I24" s="335"/>
      <c r="J24" s="335"/>
      <c r="K24" s="335"/>
      <c r="L24" s="335"/>
      <c r="M24" s="335"/>
      <c r="N24" s="339"/>
      <c r="O24" s="214"/>
      <c r="P24" s="340"/>
      <c r="Q24" s="341"/>
      <c r="R24" s="341"/>
      <c r="S24" s="341"/>
      <c r="T24" s="40"/>
      <c r="U24" s="41"/>
      <c r="V24" s="70"/>
      <c r="W24" s="69"/>
      <c r="X24" s="68"/>
      <c r="Y24" s="42"/>
      <c r="Z24" s="70"/>
      <c r="AA24" s="70"/>
      <c r="AB24" s="51"/>
      <c r="AC24" s="43"/>
      <c r="AD24" s="52"/>
      <c r="AE24" s="53"/>
      <c r="AF24" s="12"/>
      <c r="AG24" s="12"/>
      <c r="AH24" s="12"/>
    </row>
    <row r="25" spans="1:34" ht="20.25" customHeight="1" thickBot="1">
      <c r="A25" s="194"/>
      <c r="B25" s="66"/>
      <c r="C25" s="63"/>
      <c r="D25" s="63"/>
      <c r="E25" s="63"/>
      <c r="F25" s="63"/>
      <c r="G25" s="63"/>
      <c r="H25" s="63"/>
      <c r="I25" s="63"/>
      <c r="J25" s="63"/>
      <c r="K25" s="63"/>
      <c r="L25" s="64"/>
      <c r="M25" s="26"/>
      <c r="N25" s="26"/>
      <c r="O25" s="26"/>
      <c r="P25" s="342" t="s">
        <v>47</v>
      </c>
      <c r="Q25" s="343"/>
      <c r="R25" s="343"/>
      <c r="S25" s="344"/>
      <c r="T25" s="345" t="s">
        <v>7</v>
      </c>
      <c r="U25" s="344"/>
      <c r="V25" s="344"/>
      <c r="W25" s="344"/>
      <c r="X25" s="344"/>
      <c r="Y25" s="344"/>
      <c r="Z25" s="344"/>
      <c r="AA25" s="344"/>
      <c r="AB25" s="344"/>
      <c r="AC25" s="344"/>
      <c r="AD25" s="344"/>
      <c r="AE25" s="124">
        <f>ROUNDUP(SUM(AE8:AE24),5)</f>
        <v>127.14242</v>
      </c>
      <c r="AF25" s="12"/>
      <c r="AG25" s="12"/>
      <c r="AH25" s="12"/>
    </row>
    <row r="26" spans="1:34" ht="18" customHeight="1">
      <c r="A26" s="194"/>
      <c r="B26" s="324" t="s">
        <v>45</v>
      </c>
      <c r="C26" s="325"/>
      <c r="D26" s="325"/>
      <c r="E26" s="325"/>
      <c r="F26" s="325"/>
      <c r="G26" s="325"/>
      <c r="H26" s="325"/>
      <c r="I26" s="325"/>
      <c r="J26" s="325"/>
      <c r="K26" s="325"/>
      <c r="L26" s="326"/>
      <c r="M26" s="191"/>
      <c r="N26" s="191"/>
      <c r="O26" s="191"/>
      <c r="P26" s="327"/>
      <c r="Q26" s="328"/>
      <c r="R26" s="328"/>
      <c r="S26" s="328"/>
      <c r="T26" s="172"/>
      <c r="U26" s="172"/>
      <c r="V26" s="172"/>
      <c r="W26" s="172"/>
      <c r="X26" s="172"/>
      <c r="Y26" s="173" t="s">
        <v>9</v>
      </c>
      <c r="Z26" s="173"/>
      <c r="AA26" s="173"/>
      <c r="AB26" s="173"/>
      <c r="AC26" s="173"/>
      <c r="AD26" s="173"/>
      <c r="AE26" s="126">
        <f>ROUND(AE25*10/100,5)</f>
        <v>12.71424</v>
      </c>
      <c r="AF26" s="12"/>
      <c r="AG26" s="12"/>
      <c r="AH26" s="12"/>
    </row>
    <row r="27" spans="1:34" ht="19.5" customHeight="1" thickBot="1">
      <c r="A27" s="194"/>
      <c r="B27" s="329" t="s">
        <v>42</v>
      </c>
      <c r="C27" s="330"/>
      <c r="D27" s="330"/>
      <c r="E27" s="330"/>
      <c r="F27" s="330"/>
      <c r="G27" s="225"/>
      <c r="H27" s="331" t="s">
        <v>46</v>
      </c>
      <c r="I27" s="331"/>
      <c r="J27" s="331" t="s">
        <v>203</v>
      </c>
      <c r="K27" s="330"/>
      <c r="L27" s="332"/>
      <c r="M27" s="225"/>
      <c r="N27" s="225"/>
      <c r="O27" s="225"/>
      <c r="P27" s="174"/>
      <c r="Q27" s="175"/>
      <c r="R27" s="333"/>
      <c r="S27" s="333"/>
      <c r="T27" s="176"/>
      <c r="U27" s="176"/>
      <c r="V27" s="176"/>
      <c r="W27" s="176"/>
      <c r="X27" s="176"/>
      <c r="Y27" s="177" t="s">
        <v>6</v>
      </c>
      <c r="Z27" s="177"/>
      <c r="AA27" s="177"/>
      <c r="AB27" s="177"/>
      <c r="AC27" s="177"/>
      <c r="AD27" s="177"/>
      <c r="AE27" s="129">
        <f>AE25+AE26</f>
        <v>139.85666</v>
      </c>
      <c r="AF27" s="12"/>
      <c r="AG27" s="12"/>
      <c r="AH27" s="12"/>
    </row>
    <row r="28" spans="1:34" ht="7.5" customHeight="1" thickBot="1">
      <c r="A28" s="194"/>
      <c r="P28" s="194"/>
      <c r="Q28" s="194"/>
      <c r="R28" s="194"/>
      <c r="S28" s="194"/>
      <c r="T28" s="319"/>
      <c r="U28" s="319"/>
      <c r="V28" s="205"/>
      <c r="W28" s="205"/>
      <c r="X28" s="205"/>
      <c r="Y28" s="205"/>
      <c r="Z28" s="205"/>
      <c r="AA28" s="205"/>
      <c r="AB28" s="205"/>
      <c r="AC28" s="212"/>
      <c r="AD28" s="212"/>
      <c r="AE28" s="212"/>
      <c r="AF28" s="1"/>
      <c r="AG28" s="1"/>
      <c r="AH28" s="1"/>
    </row>
    <row r="29" spans="1:34" ht="18" customHeight="1">
      <c r="A29" s="194"/>
      <c r="B29" s="196" t="s">
        <v>35</v>
      </c>
      <c r="C29" s="313" t="s">
        <v>36</v>
      </c>
      <c r="D29" s="313"/>
      <c r="E29" s="65" t="s">
        <v>37</v>
      </c>
      <c r="F29" s="65" t="s">
        <v>38</v>
      </c>
      <c r="G29" s="65" t="s">
        <v>39</v>
      </c>
      <c r="H29" s="313" t="s">
        <v>40</v>
      </c>
      <c r="I29" s="313"/>
      <c r="J29" s="313" t="s">
        <v>41</v>
      </c>
      <c r="K29" s="313"/>
      <c r="L29" s="313" t="s">
        <v>52</v>
      </c>
      <c r="M29" s="314"/>
      <c r="N29" s="71"/>
      <c r="O29" s="71"/>
      <c r="P29" s="320" t="s">
        <v>5</v>
      </c>
      <c r="Q29" s="321"/>
      <c r="R29" s="321"/>
      <c r="S29" s="213"/>
      <c r="T29" s="322"/>
      <c r="U29" s="323"/>
      <c r="V29" s="206"/>
      <c r="W29" s="206"/>
      <c r="X29" s="206"/>
      <c r="Y29" s="311" t="s">
        <v>204</v>
      </c>
      <c r="Z29" s="312"/>
      <c r="AA29" s="312"/>
      <c r="AB29" s="312"/>
      <c r="AC29" s="207"/>
      <c r="AD29" s="207"/>
      <c r="AE29" s="178">
        <f>AE27/Z4</f>
        <v>1.3985666</v>
      </c>
      <c r="AF29" s="6"/>
      <c r="AG29" s="6"/>
      <c r="AH29" s="6"/>
    </row>
    <row r="30" spans="1:34" ht="30.75" customHeight="1">
      <c r="A30" s="194"/>
      <c r="B30" s="196"/>
      <c r="C30" s="313"/>
      <c r="D30" s="313"/>
      <c r="E30" s="65"/>
      <c r="F30" s="65"/>
      <c r="G30" s="65"/>
      <c r="H30" s="313"/>
      <c r="I30" s="313"/>
      <c r="J30" s="313"/>
      <c r="K30" s="313"/>
      <c r="L30" s="313"/>
      <c r="M30" s="314"/>
      <c r="N30" s="72"/>
      <c r="O30" s="72"/>
      <c r="P30" s="179" t="s">
        <v>19</v>
      </c>
      <c r="Q30" s="180" t="s">
        <v>20</v>
      </c>
      <c r="R30" s="181" t="s">
        <v>21</v>
      </c>
      <c r="S30" s="182" t="s">
        <v>22</v>
      </c>
      <c r="T30" s="315" t="s">
        <v>8</v>
      </c>
      <c r="U30" s="316"/>
      <c r="V30" s="217"/>
      <c r="W30" s="217"/>
      <c r="X30" s="217"/>
      <c r="Y30" s="317" t="s">
        <v>205</v>
      </c>
      <c r="Z30" s="318"/>
      <c r="AA30" s="218"/>
      <c r="AB30" s="218"/>
      <c r="AC30" s="226" t="s">
        <v>23</v>
      </c>
      <c r="AD30" s="305" t="s">
        <v>206</v>
      </c>
      <c r="AE30" s="306"/>
      <c r="AF30" s="6"/>
      <c r="AG30" s="6"/>
      <c r="AH30" s="6"/>
    </row>
    <row r="31" spans="1:31" ht="19.5" customHeight="1" thickBot="1">
      <c r="A31" s="194"/>
      <c r="P31" s="136">
        <v>1</v>
      </c>
      <c r="Q31" s="137"/>
      <c r="R31" s="138">
        <f>AE27</f>
        <v>139.85666</v>
      </c>
      <c r="S31" s="139">
        <v>0</v>
      </c>
      <c r="T31" s="307">
        <f>R31+S31</f>
        <v>139.85666</v>
      </c>
      <c r="U31" s="308"/>
      <c r="V31" s="140"/>
      <c r="W31" s="141"/>
      <c r="X31" s="141"/>
      <c r="Y31" s="127"/>
      <c r="Z31" s="142">
        <f>(T31/AC31)/Z4</f>
        <v>4.661888666666667</v>
      </c>
      <c r="AA31" s="142"/>
      <c r="AB31" s="142"/>
      <c r="AC31" s="143">
        <v>0.3</v>
      </c>
      <c r="AD31" s="309">
        <f ca="1">NOW()</f>
        <v>41122.35318252315</v>
      </c>
      <c r="AE31" s="310"/>
    </row>
  </sheetData>
  <sheetProtection/>
  <mergeCells count="109">
    <mergeCell ref="C5:H6"/>
    <mergeCell ref="R5:X6"/>
    <mergeCell ref="B7:E7"/>
    <mergeCell ref="F7:G7"/>
    <mergeCell ref="H7:N7"/>
    <mergeCell ref="P7:S7"/>
    <mergeCell ref="A1:N1"/>
    <mergeCell ref="Q1:AC1"/>
    <mergeCell ref="A2:J2"/>
    <mergeCell ref="B3:L3"/>
    <mergeCell ref="P3:AE3"/>
    <mergeCell ref="B4:C4"/>
    <mergeCell ref="D4:H4"/>
    <mergeCell ref="P4:Q4"/>
    <mergeCell ref="R4:V4"/>
    <mergeCell ref="Z7:AA7"/>
    <mergeCell ref="B8:E8"/>
    <mergeCell ref="F8:G8"/>
    <mergeCell ref="I8:N8"/>
    <mergeCell ref="P8:S8"/>
    <mergeCell ref="B9:E9"/>
    <mergeCell ref="F9:G9"/>
    <mergeCell ref="I9:N9"/>
    <mergeCell ref="P9:S9"/>
    <mergeCell ref="B12:E12"/>
    <mergeCell ref="F12:G12"/>
    <mergeCell ref="I12:N12"/>
    <mergeCell ref="P12:S12"/>
    <mergeCell ref="B13:E13"/>
    <mergeCell ref="F13:G13"/>
    <mergeCell ref="I13:N13"/>
    <mergeCell ref="P13:S13"/>
    <mergeCell ref="B10:E10"/>
    <mergeCell ref="F10:G10"/>
    <mergeCell ref="I10:N10"/>
    <mergeCell ref="P10:S10"/>
    <mergeCell ref="B11:E11"/>
    <mergeCell ref="F11:G11"/>
    <mergeCell ref="I11:N11"/>
    <mergeCell ref="P11:S11"/>
    <mergeCell ref="B16:E16"/>
    <mergeCell ref="F16:G16"/>
    <mergeCell ref="I16:N16"/>
    <mergeCell ref="P16:S16"/>
    <mergeCell ref="B17:E17"/>
    <mergeCell ref="F17:G17"/>
    <mergeCell ref="I17:N17"/>
    <mergeCell ref="P17:S17"/>
    <mergeCell ref="B14:E14"/>
    <mergeCell ref="F14:G14"/>
    <mergeCell ref="I14:N14"/>
    <mergeCell ref="P14:S14"/>
    <mergeCell ref="B15:E15"/>
    <mergeCell ref="F15:G15"/>
    <mergeCell ref="I15:N15"/>
    <mergeCell ref="P15:S15"/>
    <mergeCell ref="B20:E20"/>
    <mergeCell ref="F20:G20"/>
    <mergeCell ref="I20:N20"/>
    <mergeCell ref="P20:S20"/>
    <mergeCell ref="B21:E21"/>
    <mergeCell ref="F21:G21"/>
    <mergeCell ref="I21:N21"/>
    <mergeCell ref="P21:S21"/>
    <mergeCell ref="B18:E18"/>
    <mergeCell ref="F18:G18"/>
    <mergeCell ref="I18:N18"/>
    <mergeCell ref="P18:S18"/>
    <mergeCell ref="B19:E19"/>
    <mergeCell ref="F19:G19"/>
    <mergeCell ref="I19:N19"/>
    <mergeCell ref="P19:S19"/>
    <mergeCell ref="B24:E24"/>
    <mergeCell ref="F24:G24"/>
    <mergeCell ref="I24:N24"/>
    <mergeCell ref="P24:S24"/>
    <mergeCell ref="P25:S25"/>
    <mergeCell ref="T25:AD25"/>
    <mergeCell ref="B22:E22"/>
    <mergeCell ref="F22:G22"/>
    <mergeCell ref="I22:N22"/>
    <mergeCell ref="P22:S22"/>
    <mergeCell ref="B23:E23"/>
    <mergeCell ref="F23:G23"/>
    <mergeCell ref="I23:N23"/>
    <mergeCell ref="P23:S23"/>
    <mergeCell ref="T28:U28"/>
    <mergeCell ref="C29:D29"/>
    <mergeCell ref="H29:I29"/>
    <mergeCell ref="J29:K29"/>
    <mergeCell ref="L29:M29"/>
    <mergeCell ref="P29:R29"/>
    <mergeCell ref="T29:U29"/>
    <mergeCell ref="B26:L26"/>
    <mergeCell ref="P26:S26"/>
    <mergeCell ref="B27:F27"/>
    <mergeCell ref="H27:I27"/>
    <mergeCell ref="J27:L27"/>
    <mergeCell ref="R27:S27"/>
    <mergeCell ref="AD30:AE30"/>
    <mergeCell ref="T31:U31"/>
    <mergeCell ref="AD31:AE31"/>
    <mergeCell ref="Y29:AB29"/>
    <mergeCell ref="C30:D30"/>
    <mergeCell ref="H30:I30"/>
    <mergeCell ref="J30:K30"/>
    <mergeCell ref="L30:M30"/>
    <mergeCell ref="T30:U30"/>
    <mergeCell ref="Y30:Z30"/>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H30"/>
  <sheetViews>
    <sheetView zoomScalePageLayoutView="0" workbookViewId="0" topLeftCell="A1">
      <selection activeCell="H20" sqref="H20:M20"/>
    </sheetView>
  </sheetViews>
  <sheetFormatPr defaultColWidth="9.140625" defaultRowHeight="12.75"/>
  <cols>
    <col min="1" max="1" width="9.8515625" style="194" customWidth="1"/>
    <col min="2" max="3" width="9.140625" style="194" customWidth="1"/>
    <col min="4" max="4" width="7.28125" style="194" customWidth="1"/>
    <col min="5" max="5" width="9.140625" style="194" customWidth="1"/>
    <col min="6" max="6" width="13.421875" style="194" customWidth="1"/>
    <col min="7" max="7" width="4.8515625" style="194" customWidth="1"/>
    <col min="8" max="8" width="8.57421875" style="194" customWidth="1"/>
    <col min="9" max="9" width="9.8515625" style="194" customWidth="1"/>
    <col min="10" max="10" width="8.57421875" style="194" customWidth="1"/>
    <col min="11" max="12" width="13.7109375" style="194" customWidth="1"/>
    <col min="13" max="13" width="38.8515625" style="194" customWidth="1"/>
    <col min="14" max="16" width="9.140625" style="194" customWidth="1"/>
    <col min="17" max="17" width="6.140625" style="194" customWidth="1"/>
    <col min="18" max="18" width="8.57421875" style="194" customWidth="1"/>
    <col min="19" max="19" width="7.7109375" style="194" customWidth="1"/>
    <col min="20" max="20" width="10.421875" style="194" customWidth="1"/>
    <col min="21" max="22" width="8.8515625" style="194" customWidth="1"/>
    <col min="23" max="23" width="9.8515625" style="194" customWidth="1"/>
    <col min="24" max="24" width="12.28125" style="194" customWidth="1"/>
    <col min="25" max="25" width="4.28125" style="194" customWidth="1"/>
    <col min="26" max="26" width="10.28125" style="194" customWidth="1"/>
    <col min="27" max="27" width="8.140625" style="194" customWidth="1"/>
    <col min="28" max="28" width="8.57421875" style="194" customWidth="1"/>
    <col min="29" max="29" width="11.57421875" style="194" customWidth="1"/>
    <col min="30" max="32" width="9.00390625" style="194" customWidth="1"/>
    <col min="33" max="16384" width="9.140625" style="194" customWidth="1"/>
  </cols>
  <sheetData>
    <row r="1" spans="1:34" ht="21">
      <c r="A1" s="425" t="s">
        <v>43</v>
      </c>
      <c r="B1" s="425"/>
      <c r="C1" s="425"/>
      <c r="D1" s="425"/>
      <c r="E1" s="425"/>
      <c r="F1" s="425"/>
      <c r="G1" s="425"/>
      <c r="H1" s="425"/>
      <c r="I1" s="425"/>
      <c r="J1" s="425"/>
      <c r="K1" s="425"/>
      <c r="L1" s="78"/>
      <c r="M1" s="243" t="s">
        <v>584</v>
      </c>
      <c r="N1" s="319" t="s">
        <v>56</v>
      </c>
      <c r="O1" s="426"/>
      <c r="P1" s="426"/>
      <c r="Q1" s="426"/>
      <c r="R1" s="426"/>
      <c r="S1" s="426"/>
      <c r="T1" s="426"/>
      <c r="U1" s="426"/>
      <c r="V1" s="426"/>
      <c r="W1" s="426"/>
      <c r="X1" s="426"/>
      <c r="Y1" s="426"/>
      <c r="Z1" s="426"/>
      <c r="AA1" s="426"/>
      <c r="AB1" s="426"/>
      <c r="AC1" s="426"/>
      <c r="AD1" s="205"/>
      <c r="AE1" s="205"/>
      <c r="AF1" s="205"/>
      <c r="AG1" s="81"/>
      <c r="AH1" s="81"/>
    </row>
    <row r="2" spans="1:34" ht="47.25" customHeight="1" thickBot="1">
      <c r="A2" s="369" t="s">
        <v>44</v>
      </c>
      <c r="B2" s="369"/>
      <c r="C2" s="388" t="s">
        <v>66</v>
      </c>
      <c r="D2" s="388"/>
      <c r="E2" s="388"/>
      <c r="F2" s="388"/>
      <c r="G2" s="388"/>
      <c r="H2" s="212" t="s">
        <v>55</v>
      </c>
      <c r="I2" s="82">
        <v>100</v>
      </c>
      <c r="J2" s="212" t="s">
        <v>48</v>
      </c>
      <c r="K2" s="83">
        <v>1</v>
      </c>
      <c r="L2" s="84" t="s">
        <v>67</v>
      </c>
      <c r="M2" s="85"/>
      <c r="N2" s="427" t="s">
        <v>17</v>
      </c>
      <c r="O2" s="427"/>
      <c r="P2" s="433" t="str">
        <f>C2</f>
        <v>Apple Pie (Prepared Pie Filling) </v>
      </c>
      <c r="Q2" s="433"/>
      <c r="R2" s="433"/>
      <c r="S2" s="433"/>
      <c r="T2" s="419"/>
      <c r="U2" s="86"/>
      <c r="V2" s="86"/>
      <c r="W2" s="212" t="s">
        <v>55</v>
      </c>
      <c r="X2" s="87">
        <f>I2</f>
        <v>100</v>
      </c>
      <c r="Y2" s="95"/>
      <c r="Z2" s="88" t="s">
        <v>53</v>
      </c>
      <c r="AA2" s="89">
        <f>K2</f>
        <v>1</v>
      </c>
      <c r="AB2" s="90" t="s">
        <v>67</v>
      </c>
      <c r="AC2" s="91"/>
      <c r="AD2" s="92"/>
      <c r="AE2" s="92"/>
      <c r="AF2" s="92"/>
      <c r="AG2" s="91"/>
      <c r="AH2" s="91"/>
    </row>
    <row r="3" spans="1:34" ht="19.5" customHeight="1">
      <c r="A3" s="209"/>
      <c r="B3" s="369"/>
      <c r="C3" s="419"/>
      <c r="D3" s="419"/>
      <c r="E3" s="419"/>
      <c r="F3" s="419"/>
      <c r="G3" s="419"/>
      <c r="H3" s="211"/>
      <c r="I3" s="205"/>
      <c r="J3" s="212"/>
      <c r="K3" s="89"/>
      <c r="L3" s="93"/>
      <c r="M3" s="94"/>
      <c r="N3" s="212"/>
      <c r="O3" s="212"/>
      <c r="P3" s="430">
        <f>C3</f>
        <v>0</v>
      </c>
      <c r="Q3" s="419"/>
      <c r="R3" s="419"/>
      <c r="S3" s="419"/>
      <c r="T3" s="419"/>
      <c r="U3" s="419"/>
      <c r="V3" s="419"/>
      <c r="W3" s="212"/>
      <c r="X3" s="95">
        <f>I3</f>
        <v>0</v>
      </c>
      <c r="Y3" s="95"/>
      <c r="Z3" s="88"/>
      <c r="AA3" s="89"/>
      <c r="AB3" s="90"/>
      <c r="AC3" s="91"/>
      <c r="AD3" s="92"/>
      <c r="AE3" s="92"/>
      <c r="AF3" s="92"/>
      <c r="AG3" s="91"/>
      <c r="AH3" s="91"/>
    </row>
    <row r="4" spans="2:34" ht="15" customHeight="1" thickBot="1">
      <c r="B4" s="410"/>
      <c r="C4" s="410"/>
      <c r="D4" s="410"/>
      <c r="E4" s="410"/>
      <c r="F4" s="410"/>
      <c r="G4" s="410"/>
      <c r="H4" s="96"/>
      <c r="I4" s="96"/>
      <c r="N4" s="97"/>
      <c r="O4" s="97"/>
      <c r="P4" s="410"/>
      <c r="Q4" s="410"/>
      <c r="R4" s="410"/>
      <c r="S4" s="410"/>
      <c r="T4" s="410"/>
      <c r="U4" s="410"/>
      <c r="V4" s="410"/>
      <c r="W4" s="205"/>
      <c r="X4" s="91"/>
      <c r="Y4" s="91"/>
      <c r="Z4" s="91"/>
      <c r="AA4" s="91"/>
      <c r="AB4" s="91"/>
      <c r="AC4" s="91"/>
      <c r="AD4" s="98"/>
      <c r="AE4" s="98"/>
      <c r="AF4" s="98"/>
      <c r="AG4" s="91"/>
      <c r="AH4" s="91"/>
    </row>
    <row r="5" spans="1:32" ht="45.75" customHeight="1" thickBot="1">
      <c r="A5" s="380" t="s">
        <v>1</v>
      </c>
      <c r="B5" s="431"/>
      <c r="C5" s="431"/>
      <c r="D5" s="432"/>
      <c r="E5" s="422" t="s">
        <v>54</v>
      </c>
      <c r="F5" s="424"/>
      <c r="G5" s="422" t="s">
        <v>32</v>
      </c>
      <c r="H5" s="423"/>
      <c r="I5" s="423"/>
      <c r="J5" s="423"/>
      <c r="K5" s="423"/>
      <c r="L5" s="423"/>
      <c r="M5" s="424"/>
      <c r="N5" s="420" t="s">
        <v>1</v>
      </c>
      <c r="O5" s="421"/>
      <c r="P5" s="421"/>
      <c r="Q5" s="421"/>
      <c r="R5" s="99" t="s">
        <v>31</v>
      </c>
      <c r="S5" s="210" t="s">
        <v>2</v>
      </c>
      <c r="T5" s="100" t="s">
        <v>51</v>
      </c>
      <c r="U5" s="99" t="s">
        <v>30</v>
      </c>
      <c r="V5" s="99" t="s">
        <v>49</v>
      </c>
      <c r="W5" s="99" t="s">
        <v>58</v>
      </c>
      <c r="X5" s="392" t="s">
        <v>164</v>
      </c>
      <c r="Y5" s="392"/>
      <c r="Z5" s="99" t="s">
        <v>50</v>
      </c>
      <c r="AA5" s="100" t="s">
        <v>13</v>
      </c>
      <c r="AB5" s="100" t="s">
        <v>207</v>
      </c>
      <c r="AC5" s="101" t="s">
        <v>208</v>
      </c>
      <c r="AD5" s="205"/>
      <c r="AE5" s="205"/>
      <c r="AF5" s="205"/>
    </row>
    <row r="6" spans="1:32" ht="18.75" customHeight="1">
      <c r="A6" s="434" t="s">
        <v>213</v>
      </c>
      <c r="B6" s="435"/>
      <c r="C6" s="435"/>
      <c r="D6" s="436"/>
      <c r="E6" s="365" t="s">
        <v>71</v>
      </c>
      <c r="F6" s="366"/>
      <c r="G6" s="102">
        <v>1</v>
      </c>
      <c r="H6" s="363" t="s">
        <v>136</v>
      </c>
      <c r="I6" s="428"/>
      <c r="J6" s="428"/>
      <c r="K6" s="428"/>
      <c r="L6" s="428"/>
      <c r="M6" s="429"/>
      <c r="N6" s="396" t="str">
        <f aca="true" t="shared" si="0" ref="N6:N21">A6</f>
        <v>Pie Crust -- SEE RECIPE</v>
      </c>
      <c r="O6" s="397"/>
      <c r="P6" s="397"/>
      <c r="Q6" s="397"/>
      <c r="R6" s="103">
        <v>0.26</v>
      </c>
      <c r="S6" s="104" t="s">
        <v>57</v>
      </c>
      <c r="T6" s="105">
        <f>R6*X2</f>
        <v>26</v>
      </c>
      <c r="U6" s="106">
        <f>(X2*R6)/AA6</f>
        <v>26</v>
      </c>
      <c r="V6" s="107" t="s">
        <v>57</v>
      </c>
      <c r="W6" s="108">
        <v>0.37</v>
      </c>
      <c r="X6" s="109">
        <f>U6/1</f>
        <v>26</v>
      </c>
      <c r="Y6" s="109"/>
      <c r="Z6" s="110">
        <f>W6*X6</f>
        <v>9.62</v>
      </c>
      <c r="AA6" s="111">
        <v>1</v>
      </c>
      <c r="AB6" s="112">
        <f>W6/X6</f>
        <v>0.01423076923076923</v>
      </c>
      <c r="AC6" s="113">
        <f>Z6</f>
        <v>9.62</v>
      </c>
      <c r="AD6" s="114"/>
      <c r="AE6" s="114"/>
      <c r="AF6" s="114"/>
    </row>
    <row r="7" spans="1:32" ht="18.75" customHeight="1">
      <c r="A7" s="351" t="s">
        <v>70</v>
      </c>
      <c r="B7" s="352"/>
      <c r="C7" s="352"/>
      <c r="D7" s="353"/>
      <c r="E7" s="356" t="s">
        <v>72</v>
      </c>
      <c r="F7" s="355"/>
      <c r="G7" s="102"/>
      <c r="H7" s="352" t="s">
        <v>137</v>
      </c>
      <c r="I7" s="394"/>
      <c r="J7" s="394"/>
      <c r="K7" s="394"/>
      <c r="L7" s="394"/>
      <c r="M7" s="395"/>
      <c r="N7" s="396" t="str">
        <f t="shared" si="0"/>
        <v>Pie Filling, Apple, Prepared </v>
      </c>
      <c r="O7" s="397"/>
      <c r="P7" s="397"/>
      <c r="Q7" s="397"/>
      <c r="R7" s="115">
        <v>0.1138</v>
      </c>
      <c r="S7" s="104" t="s">
        <v>88</v>
      </c>
      <c r="T7" s="109">
        <f>X2*R7</f>
        <v>11.379999999999999</v>
      </c>
      <c r="U7" s="116">
        <f>(X2*R7)/AA7</f>
        <v>11.379999999999999</v>
      </c>
      <c r="V7" s="107" t="s">
        <v>88</v>
      </c>
      <c r="W7" s="108">
        <v>2.26</v>
      </c>
      <c r="X7" s="109">
        <f>U7/1</f>
        <v>11.379999999999999</v>
      </c>
      <c r="Y7" s="109"/>
      <c r="Z7" s="110">
        <f>W7*X7</f>
        <v>25.718799999999995</v>
      </c>
      <c r="AA7" s="117">
        <v>1</v>
      </c>
      <c r="AB7" s="112"/>
      <c r="AC7" s="113">
        <f>Z7</f>
        <v>25.718799999999995</v>
      </c>
      <c r="AD7" s="114"/>
      <c r="AE7" s="114"/>
      <c r="AF7" s="114"/>
    </row>
    <row r="8" spans="1:32" ht="18.75" customHeight="1">
      <c r="A8" s="351"/>
      <c r="B8" s="352"/>
      <c r="C8" s="352"/>
      <c r="D8" s="353"/>
      <c r="E8" s="354"/>
      <c r="F8" s="355"/>
      <c r="G8" s="102"/>
      <c r="H8" s="352" t="s">
        <v>73</v>
      </c>
      <c r="I8" s="394"/>
      <c r="J8" s="394"/>
      <c r="K8" s="394"/>
      <c r="L8" s="394"/>
      <c r="M8" s="395"/>
      <c r="N8" s="396">
        <f>A8</f>
        <v>0</v>
      </c>
      <c r="O8" s="397"/>
      <c r="P8" s="397"/>
      <c r="Q8" s="397"/>
      <c r="R8" s="115"/>
      <c r="S8" s="104"/>
      <c r="T8" s="105"/>
      <c r="U8" s="116"/>
      <c r="V8" s="107"/>
      <c r="W8" s="108"/>
      <c r="X8" s="109"/>
      <c r="Y8" s="109"/>
      <c r="Z8" s="110"/>
      <c r="AA8" s="117"/>
      <c r="AB8" s="112"/>
      <c r="AC8" s="118"/>
      <c r="AD8" s="114"/>
      <c r="AE8" s="114"/>
      <c r="AF8" s="114"/>
    </row>
    <row r="9" spans="1:32" ht="18.75" customHeight="1">
      <c r="A9" s="351"/>
      <c r="B9" s="352"/>
      <c r="C9" s="352"/>
      <c r="D9" s="353"/>
      <c r="E9" s="356"/>
      <c r="F9" s="355"/>
      <c r="G9" s="102"/>
      <c r="H9" s="352" t="s">
        <v>134</v>
      </c>
      <c r="I9" s="394"/>
      <c r="J9" s="394"/>
      <c r="K9" s="394"/>
      <c r="L9" s="394"/>
      <c r="M9" s="395"/>
      <c r="N9" s="396">
        <f t="shared" si="0"/>
        <v>0</v>
      </c>
      <c r="O9" s="397"/>
      <c r="P9" s="397"/>
      <c r="Q9" s="397"/>
      <c r="R9" s="115"/>
      <c r="S9" s="104"/>
      <c r="T9" s="105"/>
      <c r="U9" s="116"/>
      <c r="V9" s="107"/>
      <c r="W9" s="108"/>
      <c r="X9" s="109"/>
      <c r="Y9" s="109"/>
      <c r="Z9" s="110"/>
      <c r="AA9" s="117"/>
      <c r="AB9" s="112"/>
      <c r="AC9" s="118"/>
      <c r="AD9" s="114"/>
      <c r="AE9" s="114"/>
      <c r="AF9" s="114"/>
    </row>
    <row r="10" spans="1:32" ht="18.75" customHeight="1">
      <c r="A10" s="351"/>
      <c r="B10" s="352"/>
      <c r="C10" s="352"/>
      <c r="D10" s="353"/>
      <c r="E10" s="356"/>
      <c r="F10" s="355"/>
      <c r="G10" s="102"/>
      <c r="H10" s="352" t="s">
        <v>138</v>
      </c>
      <c r="I10" s="394"/>
      <c r="J10" s="394"/>
      <c r="K10" s="394"/>
      <c r="L10" s="394"/>
      <c r="M10" s="395"/>
      <c r="N10" s="396">
        <f t="shared" si="0"/>
        <v>0</v>
      </c>
      <c r="O10" s="397"/>
      <c r="P10" s="397"/>
      <c r="Q10" s="397"/>
      <c r="R10" s="119"/>
      <c r="S10" s="104"/>
      <c r="T10" s="105"/>
      <c r="U10" s="116"/>
      <c r="V10" s="107"/>
      <c r="W10" s="108"/>
      <c r="X10" s="109"/>
      <c r="Y10" s="109"/>
      <c r="Z10" s="110"/>
      <c r="AA10" s="117"/>
      <c r="AB10" s="112"/>
      <c r="AC10" s="118"/>
      <c r="AD10" s="114"/>
      <c r="AE10" s="114"/>
      <c r="AF10" s="114"/>
    </row>
    <row r="11" spans="1:32" ht="18.75" customHeight="1">
      <c r="A11" s="351"/>
      <c r="B11" s="352"/>
      <c r="C11" s="352"/>
      <c r="D11" s="353"/>
      <c r="E11" s="356"/>
      <c r="F11" s="355"/>
      <c r="G11" s="102"/>
      <c r="H11" s="352" t="s">
        <v>74</v>
      </c>
      <c r="I11" s="394"/>
      <c r="J11" s="394"/>
      <c r="K11" s="394"/>
      <c r="L11" s="394"/>
      <c r="M11" s="395"/>
      <c r="N11" s="393">
        <f t="shared" si="0"/>
        <v>0</v>
      </c>
      <c r="O11" s="359"/>
      <c r="P11" s="359"/>
      <c r="Q11" s="359"/>
      <c r="R11" s="115"/>
      <c r="S11" s="104"/>
      <c r="T11" s="105"/>
      <c r="U11" s="116"/>
      <c r="V11" s="107"/>
      <c r="W11" s="108"/>
      <c r="X11" s="109"/>
      <c r="Y11" s="109"/>
      <c r="Z11" s="110"/>
      <c r="AA11" s="117"/>
      <c r="AB11" s="112"/>
      <c r="AC11" s="113"/>
      <c r="AD11" s="114"/>
      <c r="AE11" s="114"/>
      <c r="AF11" s="114"/>
    </row>
    <row r="12" spans="1:32" ht="18.75" customHeight="1">
      <c r="A12" s="351"/>
      <c r="B12" s="352"/>
      <c r="C12" s="352"/>
      <c r="D12" s="353"/>
      <c r="E12" s="356"/>
      <c r="F12" s="355"/>
      <c r="G12" s="102"/>
      <c r="H12" s="352" t="s">
        <v>139</v>
      </c>
      <c r="I12" s="394"/>
      <c r="J12" s="394"/>
      <c r="K12" s="394"/>
      <c r="L12" s="394"/>
      <c r="M12" s="395"/>
      <c r="N12" s="351">
        <f>A12</f>
        <v>0</v>
      </c>
      <c r="O12" s="357"/>
      <c r="P12" s="357"/>
      <c r="Q12" s="357"/>
      <c r="R12" s="115"/>
      <c r="S12" s="104"/>
      <c r="T12" s="105"/>
      <c r="U12" s="116"/>
      <c r="V12" s="107"/>
      <c r="W12" s="108"/>
      <c r="X12" s="109"/>
      <c r="Y12" s="109"/>
      <c r="Z12" s="110"/>
      <c r="AA12" s="117"/>
      <c r="AB12" s="112"/>
      <c r="AC12" s="118"/>
      <c r="AD12" s="114"/>
      <c r="AE12" s="114"/>
      <c r="AF12" s="114"/>
    </row>
    <row r="13" spans="1:32" ht="18.75" customHeight="1">
      <c r="A13" s="351"/>
      <c r="B13" s="352"/>
      <c r="C13" s="352"/>
      <c r="D13" s="353"/>
      <c r="E13" s="354"/>
      <c r="F13" s="355"/>
      <c r="G13" s="102"/>
      <c r="H13" s="352" t="s">
        <v>140</v>
      </c>
      <c r="I13" s="394"/>
      <c r="J13" s="394"/>
      <c r="K13" s="394"/>
      <c r="L13" s="394"/>
      <c r="M13" s="395"/>
      <c r="N13" s="396">
        <f t="shared" si="0"/>
        <v>0</v>
      </c>
      <c r="O13" s="397"/>
      <c r="P13" s="397"/>
      <c r="Q13" s="397"/>
      <c r="R13" s="115"/>
      <c r="S13" s="104"/>
      <c r="T13" s="105"/>
      <c r="U13" s="116"/>
      <c r="V13" s="107"/>
      <c r="W13" s="108"/>
      <c r="X13" s="109"/>
      <c r="Y13" s="109"/>
      <c r="Z13" s="110"/>
      <c r="AA13" s="117"/>
      <c r="AB13" s="112"/>
      <c r="AC13" s="118"/>
      <c r="AD13" s="114"/>
      <c r="AE13" s="114"/>
      <c r="AF13" s="114"/>
    </row>
    <row r="14" spans="1:32" ht="18.75" customHeight="1">
      <c r="A14" s="351"/>
      <c r="B14" s="352"/>
      <c r="C14" s="352"/>
      <c r="D14" s="353"/>
      <c r="E14" s="354"/>
      <c r="F14" s="355"/>
      <c r="G14" s="102"/>
      <c r="H14" s="352" t="s">
        <v>75</v>
      </c>
      <c r="I14" s="394"/>
      <c r="J14" s="394"/>
      <c r="K14" s="394"/>
      <c r="L14" s="394"/>
      <c r="M14" s="395"/>
      <c r="N14" s="396">
        <f t="shared" si="0"/>
        <v>0</v>
      </c>
      <c r="O14" s="397"/>
      <c r="P14" s="397"/>
      <c r="Q14" s="397"/>
      <c r="R14" s="115"/>
      <c r="S14" s="104"/>
      <c r="T14" s="105"/>
      <c r="U14" s="116"/>
      <c r="V14" s="107"/>
      <c r="W14" s="108"/>
      <c r="X14" s="109"/>
      <c r="Y14" s="109"/>
      <c r="Z14" s="110"/>
      <c r="AA14" s="117"/>
      <c r="AB14" s="112"/>
      <c r="AC14" s="118"/>
      <c r="AD14" s="114"/>
      <c r="AE14" s="114"/>
      <c r="AF14" s="114"/>
    </row>
    <row r="15" spans="1:32" ht="18.75" customHeight="1">
      <c r="A15" s="351"/>
      <c r="B15" s="352"/>
      <c r="C15" s="352"/>
      <c r="D15" s="353"/>
      <c r="E15" s="354"/>
      <c r="F15" s="355"/>
      <c r="G15" s="102"/>
      <c r="H15" s="352" t="s">
        <v>76</v>
      </c>
      <c r="I15" s="394"/>
      <c r="J15" s="394"/>
      <c r="K15" s="394"/>
      <c r="L15" s="394"/>
      <c r="M15" s="395"/>
      <c r="N15" s="396">
        <f t="shared" si="0"/>
        <v>0</v>
      </c>
      <c r="O15" s="397"/>
      <c r="P15" s="397"/>
      <c r="Q15" s="397"/>
      <c r="R15" s="115"/>
      <c r="S15" s="104"/>
      <c r="T15" s="105"/>
      <c r="U15" s="120"/>
      <c r="V15" s="107"/>
      <c r="W15" s="108"/>
      <c r="X15" s="105"/>
      <c r="Y15" s="105"/>
      <c r="Z15" s="110"/>
      <c r="AA15" s="117"/>
      <c r="AB15" s="112"/>
      <c r="AC15" s="118"/>
      <c r="AD15" s="114"/>
      <c r="AE15" s="114"/>
      <c r="AF15" s="114"/>
    </row>
    <row r="16" spans="1:32" ht="18.75" customHeight="1">
      <c r="A16" s="351"/>
      <c r="B16" s="352"/>
      <c r="C16" s="352"/>
      <c r="D16" s="353"/>
      <c r="E16" s="354"/>
      <c r="F16" s="355"/>
      <c r="G16" s="102"/>
      <c r="H16" s="352" t="s">
        <v>141</v>
      </c>
      <c r="I16" s="394"/>
      <c r="J16" s="394"/>
      <c r="K16" s="394"/>
      <c r="L16" s="394"/>
      <c r="M16" s="395"/>
      <c r="N16" s="396">
        <f t="shared" si="0"/>
        <v>0</v>
      </c>
      <c r="O16" s="397"/>
      <c r="P16" s="397"/>
      <c r="Q16" s="397"/>
      <c r="R16" s="115"/>
      <c r="S16" s="104"/>
      <c r="T16" s="105"/>
      <c r="U16" s="116"/>
      <c r="V16" s="107"/>
      <c r="W16" s="108"/>
      <c r="X16" s="105"/>
      <c r="Y16" s="105"/>
      <c r="Z16" s="110"/>
      <c r="AA16" s="117"/>
      <c r="AB16" s="112"/>
      <c r="AC16" s="118"/>
      <c r="AD16" s="114"/>
      <c r="AE16" s="114"/>
      <c r="AF16" s="114"/>
    </row>
    <row r="17" spans="1:32" ht="18.75" customHeight="1">
      <c r="A17" s="351"/>
      <c r="B17" s="352"/>
      <c r="C17" s="352"/>
      <c r="D17" s="353"/>
      <c r="E17" s="354"/>
      <c r="F17" s="355"/>
      <c r="G17" s="102"/>
      <c r="H17" s="352" t="s">
        <v>77</v>
      </c>
      <c r="I17" s="394"/>
      <c r="J17" s="394"/>
      <c r="K17" s="394"/>
      <c r="L17" s="394"/>
      <c r="M17" s="395"/>
      <c r="N17" s="396">
        <f t="shared" si="0"/>
        <v>0</v>
      </c>
      <c r="O17" s="397"/>
      <c r="P17" s="397"/>
      <c r="Q17" s="397"/>
      <c r="R17" s="121"/>
      <c r="S17" s="104"/>
      <c r="T17" s="105"/>
      <c r="U17" s="116"/>
      <c r="V17" s="107"/>
      <c r="W17" s="108"/>
      <c r="X17" s="105"/>
      <c r="Y17" s="105"/>
      <c r="Z17" s="110"/>
      <c r="AA17" s="117"/>
      <c r="AB17" s="112"/>
      <c r="AC17" s="118"/>
      <c r="AD17" s="114"/>
      <c r="AE17" s="114"/>
      <c r="AF17" s="114"/>
    </row>
    <row r="18" spans="1:32" ht="18.75" customHeight="1">
      <c r="A18" s="351"/>
      <c r="B18" s="352"/>
      <c r="C18" s="352"/>
      <c r="D18" s="353"/>
      <c r="E18" s="354"/>
      <c r="F18" s="355"/>
      <c r="G18" s="102"/>
      <c r="H18" s="352" t="s">
        <v>142</v>
      </c>
      <c r="I18" s="394"/>
      <c r="J18" s="394"/>
      <c r="K18" s="394"/>
      <c r="L18" s="394"/>
      <c r="M18" s="395"/>
      <c r="N18" s="396">
        <f t="shared" si="0"/>
        <v>0</v>
      </c>
      <c r="O18" s="397"/>
      <c r="P18" s="397"/>
      <c r="Q18" s="397"/>
      <c r="R18" s="121"/>
      <c r="S18" s="104"/>
      <c r="T18" s="105"/>
      <c r="U18" s="116"/>
      <c r="V18" s="107"/>
      <c r="W18" s="108"/>
      <c r="X18" s="105"/>
      <c r="Y18" s="105"/>
      <c r="Z18" s="110"/>
      <c r="AA18" s="117"/>
      <c r="AB18" s="112"/>
      <c r="AC18" s="118"/>
      <c r="AD18" s="114"/>
      <c r="AE18" s="114"/>
      <c r="AF18" s="114"/>
    </row>
    <row r="19" spans="1:32" ht="18.75" customHeight="1">
      <c r="A19" s="351"/>
      <c r="B19" s="352"/>
      <c r="C19" s="352"/>
      <c r="D19" s="353"/>
      <c r="E19" s="354"/>
      <c r="F19" s="355"/>
      <c r="G19" s="102"/>
      <c r="H19" s="352" t="s">
        <v>78</v>
      </c>
      <c r="I19" s="394"/>
      <c r="J19" s="394"/>
      <c r="K19" s="394"/>
      <c r="L19" s="394"/>
      <c r="M19" s="395"/>
      <c r="N19" s="396">
        <f t="shared" si="0"/>
        <v>0</v>
      </c>
      <c r="O19" s="397"/>
      <c r="P19" s="397"/>
      <c r="Q19" s="397"/>
      <c r="R19" s="121"/>
      <c r="S19" s="104"/>
      <c r="T19" s="105"/>
      <c r="U19" s="120"/>
      <c r="V19" s="107"/>
      <c r="W19" s="108"/>
      <c r="X19" s="105"/>
      <c r="Y19" s="105"/>
      <c r="Z19" s="110"/>
      <c r="AA19" s="117"/>
      <c r="AB19" s="112"/>
      <c r="AC19" s="118"/>
      <c r="AD19" s="114"/>
      <c r="AE19" s="114"/>
      <c r="AF19" s="114"/>
    </row>
    <row r="20" spans="1:32" ht="18.75" customHeight="1">
      <c r="A20" s="351"/>
      <c r="B20" s="352"/>
      <c r="C20" s="352"/>
      <c r="D20" s="353"/>
      <c r="E20" s="354"/>
      <c r="F20" s="355"/>
      <c r="G20" s="102">
        <v>2</v>
      </c>
      <c r="H20" s="352" t="s">
        <v>79</v>
      </c>
      <c r="I20" s="394"/>
      <c r="J20" s="394"/>
      <c r="K20" s="394"/>
      <c r="L20" s="394"/>
      <c r="M20" s="395"/>
      <c r="N20" s="396">
        <f t="shared" si="0"/>
        <v>0</v>
      </c>
      <c r="O20" s="397"/>
      <c r="P20" s="397"/>
      <c r="Q20" s="397"/>
      <c r="R20" s="121"/>
      <c r="S20" s="104"/>
      <c r="T20" s="105"/>
      <c r="U20" s="120"/>
      <c r="V20" s="107"/>
      <c r="W20" s="108"/>
      <c r="X20" s="105"/>
      <c r="Y20" s="105"/>
      <c r="Z20" s="110"/>
      <c r="AA20" s="117"/>
      <c r="AB20" s="112"/>
      <c r="AC20" s="118"/>
      <c r="AD20" s="114"/>
      <c r="AE20" s="114"/>
      <c r="AF20" s="114"/>
    </row>
    <row r="21" spans="1:32" ht="18.75" customHeight="1">
      <c r="A21" s="351"/>
      <c r="B21" s="352"/>
      <c r="C21" s="352"/>
      <c r="D21" s="353"/>
      <c r="E21" s="354"/>
      <c r="F21" s="355"/>
      <c r="G21" s="102">
        <v>3</v>
      </c>
      <c r="H21" s="352" t="s">
        <v>133</v>
      </c>
      <c r="I21" s="394"/>
      <c r="J21" s="394"/>
      <c r="K21" s="394"/>
      <c r="L21" s="394"/>
      <c r="M21" s="395"/>
      <c r="N21" s="396">
        <f t="shared" si="0"/>
        <v>0</v>
      </c>
      <c r="O21" s="397"/>
      <c r="P21" s="397"/>
      <c r="Q21" s="397"/>
      <c r="R21" s="121"/>
      <c r="S21" s="104"/>
      <c r="T21" s="105"/>
      <c r="U21" s="120"/>
      <c r="V21" s="107"/>
      <c r="W21" s="108"/>
      <c r="X21" s="105"/>
      <c r="Y21" s="105"/>
      <c r="Z21" s="110"/>
      <c r="AA21" s="117"/>
      <c r="AB21" s="112"/>
      <c r="AC21" s="118"/>
      <c r="AD21" s="114"/>
      <c r="AE21" s="114"/>
      <c r="AF21" s="114"/>
    </row>
    <row r="22" spans="1:32" ht="18.75" customHeight="1">
      <c r="A22" s="351"/>
      <c r="B22" s="352"/>
      <c r="C22" s="352"/>
      <c r="D22" s="353"/>
      <c r="E22" s="354"/>
      <c r="F22" s="355"/>
      <c r="G22" s="102">
        <v>4</v>
      </c>
      <c r="H22" s="352" t="s">
        <v>135</v>
      </c>
      <c r="I22" s="394"/>
      <c r="J22" s="394"/>
      <c r="K22" s="394"/>
      <c r="L22" s="394"/>
      <c r="M22" s="395"/>
      <c r="N22" s="396">
        <f>A22</f>
        <v>0</v>
      </c>
      <c r="O22" s="397"/>
      <c r="P22" s="397"/>
      <c r="Q22" s="397"/>
      <c r="R22" s="121"/>
      <c r="S22" s="104"/>
      <c r="T22" s="105"/>
      <c r="U22" s="116"/>
      <c r="V22" s="107"/>
      <c r="W22" s="108"/>
      <c r="X22" s="105"/>
      <c r="Y22" s="105"/>
      <c r="Z22" s="110"/>
      <c r="AA22" s="117"/>
      <c r="AB22" s="112"/>
      <c r="AC22" s="118"/>
      <c r="AD22" s="114"/>
      <c r="AE22" s="114"/>
      <c r="AF22" s="114"/>
    </row>
    <row r="23" spans="1:32" ht="18.75" customHeight="1" thickBot="1">
      <c r="A23" s="413"/>
      <c r="B23" s="400"/>
      <c r="C23" s="400"/>
      <c r="D23" s="414"/>
      <c r="E23" s="354"/>
      <c r="F23" s="355"/>
      <c r="G23" s="122">
        <v>5</v>
      </c>
      <c r="H23" s="400" t="s">
        <v>80</v>
      </c>
      <c r="I23" s="401"/>
      <c r="J23" s="401"/>
      <c r="K23" s="401"/>
      <c r="L23" s="401"/>
      <c r="M23" s="402"/>
      <c r="N23" s="396">
        <f>A23</f>
        <v>0</v>
      </c>
      <c r="O23" s="397"/>
      <c r="P23" s="397"/>
      <c r="Q23" s="397"/>
      <c r="R23" s="121"/>
      <c r="S23" s="104"/>
      <c r="T23" s="105"/>
      <c r="U23" s="120"/>
      <c r="V23" s="107"/>
      <c r="W23" s="108"/>
      <c r="X23" s="105"/>
      <c r="Y23" s="105"/>
      <c r="Z23" s="110"/>
      <c r="AA23" s="117"/>
      <c r="AB23" s="112"/>
      <c r="AC23" s="118"/>
      <c r="AD23" s="114"/>
      <c r="AE23" s="114"/>
      <c r="AF23" s="114"/>
    </row>
    <row r="24" spans="1:32" ht="25.5" customHeight="1" thickBot="1">
      <c r="A24" s="123"/>
      <c r="B24" s="197"/>
      <c r="C24" s="197"/>
      <c r="D24" s="197"/>
      <c r="E24" s="197"/>
      <c r="F24" s="197"/>
      <c r="G24" s="197"/>
      <c r="H24" s="197"/>
      <c r="I24" s="197"/>
      <c r="J24" s="197"/>
      <c r="K24" s="198"/>
      <c r="L24" s="213"/>
      <c r="M24" s="213"/>
      <c r="N24" s="415" t="s">
        <v>47</v>
      </c>
      <c r="O24" s="416"/>
      <c r="P24" s="416"/>
      <c r="Q24" s="417"/>
      <c r="R24" s="418" t="s">
        <v>7</v>
      </c>
      <c r="S24" s="417"/>
      <c r="T24" s="417"/>
      <c r="U24" s="417"/>
      <c r="V24" s="417"/>
      <c r="W24" s="417"/>
      <c r="X24" s="417"/>
      <c r="Y24" s="417"/>
      <c r="Z24" s="417"/>
      <c r="AA24" s="417"/>
      <c r="AB24" s="417"/>
      <c r="AC24" s="124">
        <f>ROUNDUP(SUM(AC6:AC23),5)</f>
        <v>35.3388</v>
      </c>
      <c r="AD24" s="114"/>
      <c r="AE24" s="114"/>
      <c r="AF24" s="114"/>
    </row>
    <row r="25" spans="1:32" ht="20.25" customHeight="1">
      <c r="A25" s="403" t="s">
        <v>45</v>
      </c>
      <c r="B25" s="404"/>
      <c r="C25" s="404"/>
      <c r="D25" s="404"/>
      <c r="E25" s="404"/>
      <c r="F25" s="404"/>
      <c r="G25" s="404"/>
      <c r="H25" s="404"/>
      <c r="I25" s="404"/>
      <c r="J25" s="404"/>
      <c r="K25" s="405"/>
      <c r="L25" s="220"/>
      <c r="M25" s="220"/>
      <c r="N25" s="411"/>
      <c r="O25" s="412"/>
      <c r="P25" s="412"/>
      <c r="Q25" s="412"/>
      <c r="R25" s="125"/>
      <c r="S25" s="125"/>
      <c r="T25" s="125"/>
      <c r="U25" s="125"/>
      <c r="V25" s="125"/>
      <c r="W25" s="95" t="s">
        <v>9</v>
      </c>
      <c r="X25" s="95"/>
      <c r="Y25" s="95"/>
      <c r="Z25" s="95"/>
      <c r="AA25" s="95"/>
      <c r="AB25" s="95"/>
      <c r="AC25" s="126">
        <f>ROUND(AC24*10/100,5)</f>
        <v>3.53388</v>
      </c>
      <c r="AD25" s="114"/>
      <c r="AE25" s="114"/>
      <c r="AF25" s="114"/>
    </row>
    <row r="26" spans="1:32" ht="22.5" customHeight="1" thickBot="1">
      <c r="A26" s="329" t="s">
        <v>42</v>
      </c>
      <c r="B26" s="398"/>
      <c r="C26" s="398"/>
      <c r="D26" s="398"/>
      <c r="E26" s="398"/>
      <c r="F26" s="199"/>
      <c r="G26" s="331" t="s">
        <v>46</v>
      </c>
      <c r="H26" s="331"/>
      <c r="I26" s="331" t="s">
        <v>68</v>
      </c>
      <c r="J26" s="398"/>
      <c r="K26" s="399"/>
      <c r="L26" s="199"/>
      <c r="M26" s="199"/>
      <c r="N26" s="127"/>
      <c r="O26" s="200"/>
      <c r="P26" s="410"/>
      <c r="Q26" s="410"/>
      <c r="R26" s="128"/>
      <c r="S26" s="128"/>
      <c r="T26" s="128"/>
      <c r="U26" s="128"/>
      <c r="V26" s="128"/>
      <c r="W26" s="87" t="s">
        <v>6</v>
      </c>
      <c r="X26" s="87"/>
      <c r="Y26" s="87"/>
      <c r="Z26" s="87"/>
      <c r="AA26" s="87"/>
      <c r="AB26" s="87"/>
      <c r="AC26" s="129">
        <f>AC24+AC25</f>
        <v>38.87268</v>
      </c>
      <c r="AD26" s="114"/>
      <c r="AE26" s="114"/>
      <c r="AF26" s="114"/>
    </row>
    <row r="27" spans="18:32" ht="7.5" customHeight="1" thickBot="1">
      <c r="R27" s="319"/>
      <c r="S27" s="319"/>
      <c r="T27" s="205"/>
      <c r="U27" s="205"/>
      <c r="V27" s="205"/>
      <c r="W27" s="205"/>
      <c r="X27" s="205"/>
      <c r="Y27" s="205"/>
      <c r="Z27" s="205"/>
      <c r="AA27" s="212"/>
      <c r="AB27" s="212"/>
      <c r="AC27" s="212"/>
      <c r="AD27" s="81"/>
      <c r="AE27" s="81"/>
      <c r="AF27" s="81"/>
    </row>
    <row r="28" spans="1:32" ht="20.25" customHeight="1">
      <c r="A28" s="196" t="s">
        <v>35</v>
      </c>
      <c r="B28" s="313" t="s">
        <v>36</v>
      </c>
      <c r="C28" s="313"/>
      <c r="D28" s="65" t="s">
        <v>37</v>
      </c>
      <c r="E28" s="65" t="s">
        <v>38</v>
      </c>
      <c r="F28" s="65" t="s">
        <v>39</v>
      </c>
      <c r="G28" s="313" t="s">
        <v>40</v>
      </c>
      <c r="H28" s="313"/>
      <c r="I28" s="313" t="s">
        <v>41</v>
      </c>
      <c r="J28" s="313"/>
      <c r="K28" s="313" t="s">
        <v>52</v>
      </c>
      <c r="L28" s="313"/>
      <c r="M28" s="196" t="s">
        <v>209</v>
      </c>
      <c r="N28" s="322" t="s">
        <v>5</v>
      </c>
      <c r="O28" s="322"/>
      <c r="P28" s="322"/>
      <c r="Q28" s="213"/>
      <c r="R28" s="322"/>
      <c r="S28" s="323"/>
      <c r="T28" s="206"/>
      <c r="U28" s="206"/>
      <c r="V28" s="206"/>
      <c r="W28" s="311" t="s">
        <v>204</v>
      </c>
      <c r="X28" s="312"/>
      <c r="Y28" s="312"/>
      <c r="Z28" s="312"/>
      <c r="AA28" s="312"/>
      <c r="AB28" s="207"/>
      <c r="AC28" s="185">
        <f>AC26/X2</f>
        <v>0.38872680000000004</v>
      </c>
      <c r="AD28" s="130"/>
      <c r="AE28" s="130"/>
      <c r="AF28" s="130"/>
    </row>
    <row r="29" spans="1:32" ht="37.5" customHeight="1">
      <c r="A29" s="196" t="s">
        <v>81</v>
      </c>
      <c r="B29" s="313" t="s">
        <v>82</v>
      </c>
      <c r="C29" s="313"/>
      <c r="D29" s="65" t="s">
        <v>83</v>
      </c>
      <c r="E29" s="65" t="s">
        <v>84</v>
      </c>
      <c r="F29" s="65" t="s">
        <v>85</v>
      </c>
      <c r="G29" s="313" t="s">
        <v>86</v>
      </c>
      <c r="H29" s="313"/>
      <c r="I29" s="313" t="s">
        <v>87</v>
      </c>
      <c r="J29" s="313"/>
      <c r="K29" s="313" t="s">
        <v>59</v>
      </c>
      <c r="L29" s="313"/>
      <c r="M29" s="183">
        <f ca="1">NOW()</f>
        <v>41122.35318252315</v>
      </c>
      <c r="N29" s="95" t="s">
        <v>19</v>
      </c>
      <c r="O29" s="88" t="s">
        <v>20</v>
      </c>
      <c r="P29" s="88" t="s">
        <v>21</v>
      </c>
      <c r="Q29" s="88" t="s">
        <v>22</v>
      </c>
      <c r="R29" s="406" t="s">
        <v>8</v>
      </c>
      <c r="S29" s="407"/>
      <c r="T29" s="203"/>
      <c r="U29" s="203"/>
      <c r="V29" s="203"/>
      <c r="W29" s="184"/>
      <c r="X29" s="204" t="s">
        <v>205</v>
      </c>
      <c r="Y29" s="204"/>
      <c r="Z29" s="204"/>
      <c r="AA29" s="204" t="s">
        <v>23</v>
      </c>
      <c r="AB29" s="408" t="s">
        <v>24</v>
      </c>
      <c r="AC29" s="409"/>
      <c r="AD29" s="130"/>
      <c r="AE29" s="130"/>
      <c r="AF29" s="130"/>
    </row>
    <row r="30" spans="14:29" ht="19.5" customHeight="1" thickBot="1">
      <c r="N30" s="136">
        <f>X2</f>
        <v>100</v>
      </c>
      <c r="O30" s="137"/>
      <c r="P30" s="138">
        <f>AC26</f>
        <v>38.87268</v>
      </c>
      <c r="Q30" s="139">
        <v>0</v>
      </c>
      <c r="R30" s="307">
        <f>P30+Q30</f>
        <v>38.87268</v>
      </c>
      <c r="S30" s="308"/>
      <c r="T30" s="140"/>
      <c r="U30" s="141"/>
      <c r="V30" s="141"/>
      <c r="W30" s="127"/>
      <c r="X30" s="142">
        <f>AC28/AA30</f>
        <v>1.2957560000000001</v>
      </c>
      <c r="Y30" s="142"/>
      <c r="Z30" s="142"/>
      <c r="AA30" s="143">
        <v>0.3</v>
      </c>
      <c r="AB30" s="309">
        <f ca="1">NOW()</f>
        <v>41122.35318252315</v>
      </c>
      <c r="AC30" s="310"/>
    </row>
  </sheetData>
  <sheetProtection/>
  <mergeCells count="109">
    <mergeCell ref="N9:Q9"/>
    <mergeCell ref="N10:Q10"/>
    <mergeCell ref="E9:F9"/>
    <mergeCell ref="P2:T2"/>
    <mergeCell ref="A6:D6"/>
    <mergeCell ref="A7:D7"/>
    <mergeCell ref="E6:F6"/>
    <mergeCell ref="E7:F7"/>
    <mergeCell ref="C2:G2"/>
    <mergeCell ref="A8:D8"/>
    <mergeCell ref="E8:F8"/>
    <mergeCell ref="E10:F10"/>
    <mergeCell ref="X5:Y5"/>
    <mergeCell ref="B3:G4"/>
    <mergeCell ref="N5:Q5"/>
    <mergeCell ref="N6:Q6"/>
    <mergeCell ref="N7:Q7"/>
    <mergeCell ref="G5:M5"/>
    <mergeCell ref="A1:K1"/>
    <mergeCell ref="A2:B2"/>
    <mergeCell ref="N8:Q8"/>
    <mergeCell ref="N1:AC1"/>
    <mergeCell ref="N2:O2"/>
    <mergeCell ref="H6:M6"/>
    <mergeCell ref="P3:V4"/>
    <mergeCell ref="A5:D5"/>
    <mergeCell ref="E5:F5"/>
    <mergeCell ref="R29:S29"/>
    <mergeCell ref="AB29:AC29"/>
    <mergeCell ref="R30:S30"/>
    <mergeCell ref="AB30:AC30"/>
    <mergeCell ref="A9:D9"/>
    <mergeCell ref="A10:D10"/>
    <mergeCell ref="A13:D13"/>
    <mergeCell ref="A16:D16"/>
    <mergeCell ref="P26:Q26"/>
    <mergeCell ref="N25:Q25"/>
    <mergeCell ref="R27:S27"/>
    <mergeCell ref="N28:P28"/>
    <mergeCell ref="R28:S28"/>
    <mergeCell ref="A14:D14"/>
    <mergeCell ref="A15:D15"/>
    <mergeCell ref="A23:D23"/>
    <mergeCell ref="N20:Q20"/>
    <mergeCell ref="N21:Q21"/>
    <mergeCell ref="N22:Q22"/>
    <mergeCell ref="N23:Q23"/>
    <mergeCell ref="N24:Q24"/>
    <mergeCell ref="R24:AB24"/>
    <mergeCell ref="W28:AA28"/>
    <mergeCell ref="B29:C29"/>
    <mergeCell ref="I29:J29"/>
    <mergeCell ref="G29:H29"/>
    <mergeCell ref="A20:D20"/>
    <mergeCell ref="A21:D21"/>
    <mergeCell ref="A26:E26"/>
    <mergeCell ref="G26:H26"/>
    <mergeCell ref="I26:K26"/>
    <mergeCell ref="B28:C28"/>
    <mergeCell ref="G28:H28"/>
    <mergeCell ref="E22:F22"/>
    <mergeCell ref="E23:F23"/>
    <mergeCell ref="K29:L29"/>
    <mergeCell ref="H23:M23"/>
    <mergeCell ref="E20:F20"/>
    <mergeCell ref="I28:J28"/>
    <mergeCell ref="K28:L28"/>
    <mergeCell ref="A25:K25"/>
    <mergeCell ref="E21:F21"/>
    <mergeCell ref="E12:F12"/>
    <mergeCell ref="E13:F13"/>
    <mergeCell ref="E14:F14"/>
    <mergeCell ref="A19:D19"/>
    <mergeCell ref="H22:M22"/>
    <mergeCell ref="H7:M7"/>
    <mergeCell ref="H8:M8"/>
    <mergeCell ref="H9:M9"/>
    <mergeCell ref="H10:M10"/>
    <mergeCell ref="H11:M11"/>
    <mergeCell ref="A11:D11"/>
    <mergeCell ref="A12:D12"/>
    <mergeCell ref="A22:D22"/>
    <mergeCell ref="H21:M21"/>
    <mergeCell ref="H20:M20"/>
    <mergeCell ref="H13:M13"/>
    <mergeCell ref="N11:Q11"/>
    <mergeCell ref="N12:Q12"/>
    <mergeCell ref="E15:F15"/>
    <mergeCell ref="H19:M19"/>
    <mergeCell ref="H18:M18"/>
    <mergeCell ref="A17:D17"/>
    <mergeCell ref="A18:D18"/>
    <mergeCell ref="N13:Q13"/>
    <mergeCell ref="H12:M12"/>
    <mergeCell ref="N16:Q16"/>
    <mergeCell ref="N17:Q17"/>
    <mergeCell ref="N18:Q18"/>
    <mergeCell ref="N19:Q19"/>
    <mergeCell ref="E16:F16"/>
    <mergeCell ref="E17:F17"/>
    <mergeCell ref="E18:F18"/>
    <mergeCell ref="E19:F19"/>
    <mergeCell ref="N14:Q14"/>
    <mergeCell ref="N15:Q15"/>
    <mergeCell ref="H14:M14"/>
    <mergeCell ref="H15:M15"/>
    <mergeCell ref="H16:M16"/>
    <mergeCell ref="H17:M17"/>
    <mergeCell ref="E11:F11"/>
  </mergeCells>
  <hyperlinks>
    <hyperlink ref="A6:D6" location="'Pie Crust'!A1" display="Pie Crust -- SEE RECIPE"/>
    <hyperlink ref="M1" location="LIST!A1" display="BACK TO MENU LIST"/>
  </hyperlinks>
  <printOptions/>
  <pageMargins left="0.7" right="0.45" top="0.75" bottom="0.5" header="0.3" footer="0.3"/>
  <pageSetup horizontalDpi="600" verticalDpi="600" orientation="landscape" scale="80" r:id="rId1"/>
  <colBreaks count="1" manualBreakCount="1">
    <brk id="13" max="28" man="1"/>
  </colBreaks>
</worksheet>
</file>

<file path=xl/worksheets/sheet7.xml><?xml version="1.0" encoding="utf-8"?>
<worksheet xmlns="http://schemas.openxmlformats.org/spreadsheetml/2006/main" xmlns:r="http://schemas.openxmlformats.org/officeDocument/2006/relationships">
  <dimension ref="A1:AH144"/>
  <sheetViews>
    <sheetView zoomScalePageLayoutView="0" workbookViewId="0" topLeftCell="A8">
      <selection activeCell="F39" sqref="F39"/>
    </sheetView>
  </sheetViews>
  <sheetFormatPr defaultColWidth="9.140625" defaultRowHeight="12.75"/>
  <cols>
    <col min="1" max="1" width="9.8515625" style="194" customWidth="1"/>
    <col min="2" max="3" width="9.140625" style="194" customWidth="1"/>
    <col min="4" max="4" width="9.8515625" style="194" customWidth="1"/>
    <col min="5" max="5" width="9.140625" style="194" customWidth="1"/>
    <col min="6" max="6" width="14.421875" style="194" customWidth="1"/>
    <col min="7" max="7" width="4.8515625" style="194" customWidth="1"/>
    <col min="8" max="8" width="8.57421875" style="194" customWidth="1"/>
    <col min="9" max="9" width="9.8515625" style="194" customWidth="1"/>
    <col min="10" max="10" width="8.57421875" style="194" customWidth="1"/>
    <col min="11" max="12" width="13.7109375" style="194" customWidth="1"/>
    <col min="13" max="13" width="38.8515625" style="194" customWidth="1"/>
    <col min="14" max="16" width="9.140625" style="194" customWidth="1"/>
    <col min="17" max="17" width="6.140625" style="194" customWidth="1"/>
    <col min="18" max="18" width="8.57421875" style="194" customWidth="1"/>
    <col min="19" max="19" width="7.7109375" style="194" customWidth="1"/>
    <col min="20" max="20" width="10.421875" style="194" customWidth="1"/>
    <col min="21" max="22" width="8.8515625" style="194" customWidth="1"/>
    <col min="23" max="23" width="9.8515625" style="194" customWidth="1"/>
    <col min="24" max="24" width="12.28125" style="194" customWidth="1"/>
    <col min="25" max="25" width="4.140625" style="194" customWidth="1"/>
    <col min="26" max="26" width="10.28125" style="194" customWidth="1"/>
    <col min="27" max="27" width="8.140625" style="194" customWidth="1"/>
    <col min="28" max="28" width="8.57421875" style="194" customWidth="1"/>
    <col min="29" max="29" width="11.57421875" style="194" customWidth="1"/>
    <col min="30" max="32" width="9.00390625" style="194" customWidth="1"/>
    <col min="33" max="16384" width="9.140625" style="194" customWidth="1"/>
  </cols>
  <sheetData>
    <row r="1" spans="1:34" ht="21" customHeight="1">
      <c r="A1" s="453" t="s">
        <v>43</v>
      </c>
      <c r="B1" s="453"/>
      <c r="C1" s="453"/>
      <c r="D1" s="453"/>
      <c r="E1" s="453"/>
      <c r="F1" s="453"/>
      <c r="G1" s="453"/>
      <c r="H1" s="453"/>
      <c r="I1" s="453"/>
      <c r="J1" s="453"/>
      <c r="K1" s="453"/>
      <c r="L1" s="79"/>
      <c r="M1" s="243" t="s">
        <v>584</v>
      </c>
      <c r="N1" s="386" t="s">
        <v>56</v>
      </c>
      <c r="O1" s="387"/>
      <c r="P1" s="387"/>
      <c r="Q1" s="387"/>
      <c r="R1" s="387"/>
      <c r="S1" s="387"/>
      <c r="T1" s="387"/>
      <c r="U1" s="387"/>
      <c r="V1" s="387"/>
      <c r="W1" s="387"/>
      <c r="X1" s="387"/>
      <c r="Y1" s="387"/>
      <c r="Z1" s="387"/>
      <c r="AA1" s="387"/>
      <c r="AB1" s="387"/>
      <c r="AC1" s="387"/>
      <c r="AD1" s="205"/>
      <c r="AE1" s="205"/>
      <c r="AF1" s="205"/>
      <c r="AG1" s="81"/>
      <c r="AH1" s="81"/>
    </row>
    <row r="2" spans="1:34" ht="47.25" customHeight="1" thickBot="1">
      <c r="A2" s="369" t="s">
        <v>44</v>
      </c>
      <c r="B2" s="369"/>
      <c r="C2" s="388" t="s">
        <v>69</v>
      </c>
      <c r="D2" s="388"/>
      <c r="E2" s="388"/>
      <c r="F2" s="388"/>
      <c r="G2" s="388"/>
      <c r="H2" s="212" t="s">
        <v>55</v>
      </c>
      <c r="I2" s="82">
        <v>100</v>
      </c>
      <c r="J2" s="212" t="s">
        <v>48</v>
      </c>
      <c r="K2" s="83">
        <v>1</v>
      </c>
      <c r="L2" s="84" t="s">
        <v>89</v>
      </c>
      <c r="M2" s="85"/>
      <c r="N2" s="389" t="s">
        <v>17</v>
      </c>
      <c r="O2" s="389"/>
      <c r="P2" s="390" t="str">
        <f>C2</f>
        <v>Pie Crust</v>
      </c>
      <c r="Q2" s="390"/>
      <c r="R2" s="390"/>
      <c r="S2" s="390"/>
      <c r="T2" s="391"/>
      <c r="U2" s="86"/>
      <c r="V2" s="86"/>
      <c r="W2" s="212" t="s">
        <v>55</v>
      </c>
      <c r="X2" s="87">
        <f>I2</f>
        <v>100</v>
      </c>
      <c r="Y2" s="95"/>
      <c r="Z2" s="88" t="s">
        <v>53</v>
      </c>
      <c r="AA2" s="89">
        <f>K2</f>
        <v>1</v>
      </c>
      <c r="AB2" s="90" t="s">
        <v>67</v>
      </c>
      <c r="AC2" s="91"/>
      <c r="AD2" s="92"/>
      <c r="AE2" s="92"/>
      <c r="AF2" s="92"/>
      <c r="AG2" s="91"/>
      <c r="AH2" s="91"/>
    </row>
    <row r="3" spans="1:34" ht="19.5" customHeight="1">
      <c r="A3" s="209"/>
      <c r="B3" s="369"/>
      <c r="C3" s="419"/>
      <c r="D3" s="419"/>
      <c r="E3" s="419"/>
      <c r="F3" s="419"/>
      <c r="G3" s="419"/>
      <c r="H3" s="211"/>
      <c r="I3" s="205"/>
      <c r="J3" s="212"/>
      <c r="K3" s="89"/>
      <c r="L3" s="93"/>
      <c r="M3" s="94"/>
      <c r="N3" s="212"/>
      <c r="O3" s="212"/>
      <c r="P3" s="430">
        <f>C3</f>
        <v>0</v>
      </c>
      <c r="Q3" s="419"/>
      <c r="R3" s="419"/>
      <c r="S3" s="419"/>
      <c r="T3" s="419"/>
      <c r="U3" s="419"/>
      <c r="V3" s="419"/>
      <c r="W3" s="212"/>
      <c r="X3" s="95">
        <f>I3</f>
        <v>0</v>
      </c>
      <c r="Y3" s="95"/>
      <c r="Z3" s="88"/>
      <c r="AA3" s="89"/>
      <c r="AB3" s="90"/>
      <c r="AC3" s="91"/>
      <c r="AD3" s="92"/>
      <c r="AE3" s="92"/>
      <c r="AF3" s="92"/>
      <c r="AG3" s="91"/>
      <c r="AH3" s="91"/>
    </row>
    <row r="4" spans="2:34" ht="15" customHeight="1" thickBot="1">
      <c r="B4" s="410"/>
      <c r="C4" s="410"/>
      <c r="D4" s="410"/>
      <c r="E4" s="410"/>
      <c r="F4" s="410"/>
      <c r="G4" s="410"/>
      <c r="H4" s="96"/>
      <c r="I4" s="96"/>
      <c r="N4" s="97"/>
      <c r="O4" s="97"/>
      <c r="P4" s="410"/>
      <c r="Q4" s="410"/>
      <c r="R4" s="410"/>
      <c r="S4" s="410"/>
      <c r="T4" s="410"/>
      <c r="U4" s="410"/>
      <c r="V4" s="410"/>
      <c r="W4" s="205"/>
      <c r="X4" s="91"/>
      <c r="Y4" s="91"/>
      <c r="Z4" s="91"/>
      <c r="AA4" s="91"/>
      <c r="AB4" s="91"/>
      <c r="AC4" s="91"/>
      <c r="AD4" s="98"/>
      <c r="AE4" s="98"/>
      <c r="AF4" s="98"/>
      <c r="AG4" s="91"/>
      <c r="AH4" s="91"/>
    </row>
    <row r="5" spans="1:32" ht="45.75" customHeight="1" thickBot="1">
      <c r="A5" s="380" t="s">
        <v>1</v>
      </c>
      <c r="B5" s="431"/>
      <c r="C5" s="431"/>
      <c r="D5" s="432"/>
      <c r="E5" s="422" t="s">
        <v>54</v>
      </c>
      <c r="F5" s="424"/>
      <c r="G5" s="422" t="s">
        <v>32</v>
      </c>
      <c r="H5" s="423"/>
      <c r="I5" s="423"/>
      <c r="J5" s="423"/>
      <c r="K5" s="423"/>
      <c r="L5" s="423"/>
      <c r="M5" s="424"/>
      <c r="N5" s="420" t="s">
        <v>1</v>
      </c>
      <c r="O5" s="421"/>
      <c r="P5" s="421"/>
      <c r="Q5" s="421"/>
      <c r="R5" s="99" t="s">
        <v>31</v>
      </c>
      <c r="S5" s="210" t="s">
        <v>2</v>
      </c>
      <c r="T5" s="100" t="s">
        <v>51</v>
      </c>
      <c r="U5" s="99" t="s">
        <v>30</v>
      </c>
      <c r="V5" s="99" t="s">
        <v>49</v>
      </c>
      <c r="W5" s="99" t="s">
        <v>58</v>
      </c>
      <c r="X5" s="392" t="s">
        <v>164</v>
      </c>
      <c r="Y5" s="392"/>
      <c r="Z5" s="99" t="s">
        <v>50</v>
      </c>
      <c r="AA5" s="100" t="s">
        <v>13</v>
      </c>
      <c r="AB5" s="100" t="s">
        <v>207</v>
      </c>
      <c r="AC5" s="101" t="s">
        <v>208</v>
      </c>
      <c r="AD5" s="205"/>
      <c r="AE5" s="205"/>
      <c r="AF5" s="205"/>
    </row>
    <row r="6" spans="1:32" ht="18.75" customHeight="1">
      <c r="A6" s="362" t="s">
        <v>90</v>
      </c>
      <c r="B6" s="363"/>
      <c r="C6" s="363"/>
      <c r="D6" s="364"/>
      <c r="E6" s="365" t="s">
        <v>93</v>
      </c>
      <c r="F6" s="366"/>
      <c r="G6" s="145">
        <v>1</v>
      </c>
      <c r="H6" s="363" t="s">
        <v>97</v>
      </c>
      <c r="I6" s="428"/>
      <c r="J6" s="428"/>
      <c r="K6" s="428"/>
      <c r="L6" s="428"/>
      <c r="M6" s="429"/>
      <c r="N6" s="397" t="str">
        <f>A6</f>
        <v>Flour, Wheat, General Purpose</v>
      </c>
      <c r="O6" s="397"/>
      <c r="P6" s="397"/>
      <c r="Q6" s="397"/>
      <c r="R6" s="103">
        <v>0.0688</v>
      </c>
      <c r="S6" s="104" t="s">
        <v>64</v>
      </c>
      <c r="T6" s="105">
        <f>R6*X2</f>
        <v>6.88</v>
      </c>
      <c r="U6" s="106">
        <f>(X2*R6)/AA6</f>
        <v>6.88</v>
      </c>
      <c r="V6" s="107" t="s">
        <v>64</v>
      </c>
      <c r="W6" s="108">
        <v>0.31</v>
      </c>
      <c r="X6" s="109">
        <f>U6/1</f>
        <v>6.88</v>
      </c>
      <c r="Y6" s="109"/>
      <c r="Z6" s="110">
        <f>W6*X6</f>
        <v>2.1328</v>
      </c>
      <c r="AA6" s="111">
        <v>1</v>
      </c>
      <c r="AB6" s="112">
        <f>Z6/X2</f>
        <v>0.021328</v>
      </c>
      <c r="AC6" s="113">
        <f>Z6</f>
        <v>2.1328</v>
      </c>
      <c r="AD6" s="114"/>
      <c r="AE6" s="114"/>
      <c r="AF6" s="114"/>
    </row>
    <row r="7" spans="1:32" ht="18.75" customHeight="1">
      <c r="A7" s="351" t="s">
        <v>60</v>
      </c>
      <c r="B7" s="352"/>
      <c r="C7" s="352"/>
      <c r="D7" s="353"/>
      <c r="E7" s="356" t="s">
        <v>94</v>
      </c>
      <c r="F7" s="355"/>
      <c r="G7" s="146">
        <v>2</v>
      </c>
      <c r="H7" s="352" t="s">
        <v>98</v>
      </c>
      <c r="I7" s="450"/>
      <c r="J7" s="450"/>
      <c r="K7" s="450"/>
      <c r="L7" s="450"/>
      <c r="M7" s="395"/>
      <c r="N7" s="397" t="str">
        <f>A7</f>
        <v>Salt</v>
      </c>
      <c r="O7" s="397"/>
      <c r="P7" s="397"/>
      <c r="Q7" s="397"/>
      <c r="R7" s="115">
        <v>0.03</v>
      </c>
      <c r="S7" s="104" t="s">
        <v>65</v>
      </c>
      <c r="T7" s="109">
        <f>X2*R7</f>
        <v>3</v>
      </c>
      <c r="U7" s="116">
        <f>(X2*R7)/AA7</f>
        <v>3</v>
      </c>
      <c r="V7" s="107" t="s">
        <v>65</v>
      </c>
      <c r="W7" s="108">
        <v>0.03</v>
      </c>
      <c r="X7" s="109">
        <f>U7/1</f>
        <v>3</v>
      </c>
      <c r="Y7" s="109"/>
      <c r="Z7" s="110">
        <f>W7*X7</f>
        <v>0.09</v>
      </c>
      <c r="AA7" s="117">
        <v>1</v>
      </c>
      <c r="AB7" s="112">
        <f>Z7/X2</f>
        <v>0.0009</v>
      </c>
      <c r="AC7" s="113">
        <f>Z7</f>
        <v>0.09</v>
      </c>
      <c r="AD7" s="114"/>
      <c r="AE7" s="114"/>
      <c r="AF7" s="114"/>
    </row>
    <row r="8" spans="1:32" ht="18.75" customHeight="1">
      <c r="A8" s="351" t="s">
        <v>91</v>
      </c>
      <c r="B8" s="352"/>
      <c r="C8" s="352"/>
      <c r="D8" s="353"/>
      <c r="E8" s="354" t="s">
        <v>95</v>
      </c>
      <c r="F8" s="355"/>
      <c r="G8" s="146"/>
      <c r="H8" s="352" t="s">
        <v>99</v>
      </c>
      <c r="I8" s="450"/>
      <c r="J8" s="450"/>
      <c r="K8" s="450"/>
      <c r="L8" s="450"/>
      <c r="M8" s="395"/>
      <c r="N8" s="397" t="str">
        <f>A8</f>
        <v>Shortening</v>
      </c>
      <c r="O8" s="397"/>
      <c r="P8" s="397"/>
      <c r="Q8" s="397"/>
      <c r="R8" s="115">
        <v>0.02</v>
      </c>
      <c r="S8" s="104" t="s">
        <v>111</v>
      </c>
      <c r="T8" s="105">
        <f>X2*R8</f>
        <v>2</v>
      </c>
      <c r="U8" s="116">
        <f>(X2*R8)/AA8</f>
        <v>2</v>
      </c>
      <c r="V8" s="107" t="s">
        <v>111</v>
      </c>
      <c r="W8" s="108">
        <v>1.75</v>
      </c>
      <c r="X8" s="109">
        <f>U8/1</f>
        <v>2</v>
      </c>
      <c r="Y8" s="109"/>
      <c r="Z8" s="110">
        <f>W8*X8</f>
        <v>3.5</v>
      </c>
      <c r="AA8" s="117">
        <v>1</v>
      </c>
      <c r="AB8" s="112">
        <f>Z8/X2</f>
        <v>0.035</v>
      </c>
      <c r="AC8" s="118">
        <f>Z8</f>
        <v>3.5</v>
      </c>
      <c r="AD8" s="114"/>
      <c r="AE8" s="114"/>
      <c r="AF8" s="114"/>
    </row>
    <row r="9" spans="1:32" ht="18.75" customHeight="1">
      <c r="A9" s="351" t="s">
        <v>92</v>
      </c>
      <c r="B9" s="352"/>
      <c r="C9" s="352"/>
      <c r="D9" s="353"/>
      <c r="E9" s="356" t="s">
        <v>96</v>
      </c>
      <c r="F9" s="355"/>
      <c r="G9" s="146">
        <v>3</v>
      </c>
      <c r="H9" s="352" t="s">
        <v>100</v>
      </c>
      <c r="I9" s="450"/>
      <c r="J9" s="450"/>
      <c r="K9" s="450"/>
      <c r="L9" s="450"/>
      <c r="M9" s="395"/>
      <c r="N9" s="397" t="str">
        <f>A9</f>
        <v>Water, Cold</v>
      </c>
      <c r="O9" s="397"/>
      <c r="P9" s="397"/>
      <c r="Q9" s="397"/>
      <c r="R9" s="115">
        <v>0.01</v>
      </c>
      <c r="S9" s="104" t="s">
        <v>111</v>
      </c>
      <c r="T9" s="105">
        <f>X2*R9</f>
        <v>1</v>
      </c>
      <c r="U9" s="116">
        <f>(X2*R9)/AA9</f>
        <v>1</v>
      </c>
      <c r="V9" s="107" t="s">
        <v>111</v>
      </c>
      <c r="W9" s="108">
        <v>0</v>
      </c>
      <c r="X9" s="109">
        <f>U9/1</f>
        <v>1</v>
      </c>
      <c r="Y9" s="109"/>
      <c r="Z9" s="110">
        <f>W9*X9</f>
        <v>0</v>
      </c>
      <c r="AA9" s="117">
        <v>1</v>
      </c>
      <c r="AB9" s="112">
        <f>Z9/X2</f>
        <v>0</v>
      </c>
      <c r="AC9" s="118">
        <f>ROUND(U9*AB9,5)</f>
        <v>0</v>
      </c>
      <c r="AD9" s="114"/>
      <c r="AE9" s="114"/>
      <c r="AF9" s="114"/>
    </row>
    <row r="10" spans="1:32" ht="18.75" customHeight="1" thickBot="1">
      <c r="A10" s="413"/>
      <c r="B10" s="400"/>
      <c r="C10" s="400"/>
      <c r="D10" s="414"/>
      <c r="E10" s="451"/>
      <c r="F10" s="452"/>
      <c r="G10" s="146">
        <v>4</v>
      </c>
      <c r="H10" s="352" t="s">
        <v>101</v>
      </c>
      <c r="I10" s="450"/>
      <c r="J10" s="450"/>
      <c r="K10" s="450"/>
      <c r="L10" s="450"/>
      <c r="M10" s="395"/>
      <c r="N10" s="397">
        <f>A10</f>
        <v>0</v>
      </c>
      <c r="O10" s="397"/>
      <c r="P10" s="397"/>
      <c r="Q10" s="397"/>
      <c r="R10" s="119"/>
      <c r="S10" s="104"/>
      <c r="T10" s="105"/>
      <c r="U10" s="116"/>
      <c r="V10" s="107"/>
      <c r="W10" s="108"/>
      <c r="X10" s="109"/>
      <c r="Y10" s="109"/>
      <c r="Z10" s="110"/>
      <c r="AA10" s="117"/>
      <c r="AB10" s="112"/>
      <c r="AC10" s="118"/>
      <c r="AD10" s="114"/>
      <c r="AE10" s="114"/>
      <c r="AF10" s="114"/>
    </row>
    <row r="11" spans="1:32" ht="20.25" customHeight="1">
      <c r="A11" s="440" t="s">
        <v>151</v>
      </c>
      <c r="B11" s="437"/>
      <c r="C11" s="437"/>
      <c r="D11" s="437"/>
      <c r="E11" s="437"/>
      <c r="F11" s="437"/>
      <c r="G11" s="437"/>
      <c r="H11" s="437"/>
      <c r="I11" s="437"/>
      <c r="J11" s="437"/>
      <c r="K11" s="437"/>
      <c r="L11" s="437"/>
      <c r="M11" s="338"/>
      <c r="N11" s="449"/>
      <c r="O11" s="359"/>
      <c r="P11" s="359"/>
      <c r="Q11" s="359"/>
      <c r="R11" s="115"/>
      <c r="S11" s="104"/>
      <c r="T11" s="105"/>
      <c r="U11" s="116"/>
      <c r="V11" s="107"/>
      <c r="W11" s="108"/>
      <c r="X11" s="109"/>
      <c r="Y11" s="109"/>
      <c r="Z11" s="110"/>
      <c r="AA11" s="117"/>
      <c r="AB11" s="112"/>
      <c r="AC11" s="113"/>
      <c r="AD11" s="114"/>
      <c r="AE11" s="114"/>
      <c r="AF11" s="114"/>
    </row>
    <row r="12" spans="1:32" ht="18.75" customHeight="1">
      <c r="A12" s="351" t="s">
        <v>145</v>
      </c>
      <c r="B12" s="437"/>
      <c r="C12" s="437"/>
      <c r="D12" s="437"/>
      <c r="E12" s="437"/>
      <c r="F12" s="437"/>
      <c r="G12" s="437"/>
      <c r="H12" s="437"/>
      <c r="I12" s="437"/>
      <c r="J12" s="437"/>
      <c r="K12" s="437"/>
      <c r="L12" s="437"/>
      <c r="M12" s="338"/>
      <c r="N12" s="352"/>
      <c r="O12" s="357"/>
      <c r="P12" s="357"/>
      <c r="Q12" s="357"/>
      <c r="R12" s="115"/>
      <c r="S12" s="104"/>
      <c r="T12" s="105"/>
      <c r="U12" s="116"/>
      <c r="V12" s="107"/>
      <c r="W12" s="108"/>
      <c r="X12" s="109"/>
      <c r="Y12" s="109"/>
      <c r="Z12" s="110"/>
      <c r="AA12" s="117"/>
      <c r="AB12" s="112"/>
      <c r="AC12" s="118"/>
      <c r="AD12" s="114"/>
      <c r="AE12" s="114"/>
      <c r="AF12" s="114"/>
    </row>
    <row r="13" spans="1:32" ht="18.75" customHeight="1">
      <c r="A13" s="351" t="s">
        <v>143</v>
      </c>
      <c r="B13" s="437"/>
      <c r="C13" s="437"/>
      <c r="D13" s="437"/>
      <c r="E13" s="437"/>
      <c r="F13" s="437"/>
      <c r="G13" s="437"/>
      <c r="H13" s="437"/>
      <c r="I13" s="437"/>
      <c r="J13" s="437"/>
      <c r="K13" s="437"/>
      <c r="L13" s="437"/>
      <c r="M13" s="338"/>
      <c r="N13" s="397"/>
      <c r="O13" s="397"/>
      <c r="P13" s="397"/>
      <c r="Q13" s="397"/>
      <c r="R13" s="115"/>
      <c r="S13" s="104"/>
      <c r="T13" s="105"/>
      <c r="U13" s="116"/>
      <c r="V13" s="107"/>
      <c r="W13" s="108"/>
      <c r="X13" s="109"/>
      <c r="Y13" s="109"/>
      <c r="Z13" s="110"/>
      <c r="AA13" s="117"/>
      <c r="AB13" s="112"/>
      <c r="AC13" s="118"/>
      <c r="AD13" s="114"/>
      <c r="AE13" s="114"/>
      <c r="AF13" s="114"/>
    </row>
    <row r="14" spans="1:32" ht="25.5" customHeight="1">
      <c r="A14" s="440" t="s">
        <v>152</v>
      </c>
      <c r="B14" s="437"/>
      <c r="C14" s="437"/>
      <c r="D14" s="437"/>
      <c r="E14" s="437"/>
      <c r="F14" s="437"/>
      <c r="G14" s="437"/>
      <c r="H14" s="437"/>
      <c r="I14" s="437"/>
      <c r="J14" s="437"/>
      <c r="K14" s="437"/>
      <c r="L14" s="437"/>
      <c r="M14" s="338"/>
      <c r="N14" s="397"/>
      <c r="O14" s="397"/>
      <c r="P14" s="397"/>
      <c r="Q14" s="397"/>
      <c r="R14" s="115"/>
      <c r="S14" s="104"/>
      <c r="T14" s="105"/>
      <c r="U14" s="116"/>
      <c r="V14" s="107"/>
      <c r="W14" s="108"/>
      <c r="X14" s="109"/>
      <c r="Y14" s="109"/>
      <c r="Z14" s="110"/>
      <c r="AA14" s="117"/>
      <c r="AB14" s="112"/>
      <c r="AC14" s="118"/>
      <c r="AD14" s="114"/>
      <c r="AE14" s="114"/>
      <c r="AF14" s="114"/>
    </row>
    <row r="15" spans="1:32" ht="18.75" customHeight="1">
      <c r="A15" s="351" t="s">
        <v>146</v>
      </c>
      <c r="B15" s="437"/>
      <c r="C15" s="437"/>
      <c r="D15" s="437"/>
      <c r="E15" s="437"/>
      <c r="F15" s="437"/>
      <c r="G15" s="437"/>
      <c r="H15" s="437"/>
      <c r="I15" s="437"/>
      <c r="J15" s="437"/>
      <c r="K15" s="437"/>
      <c r="L15" s="437"/>
      <c r="M15" s="338"/>
      <c r="N15" s="397"/>
      <c r="O15" s="397"/>
      <c r="P15" s="397"/>
      <c r="Q15" s="397"/>
      <c r="R15" s="115"/>
      <c r="S15" s="104"/>
      <c r="T15" s="105"/>
      <c r="U15" s="120"/>
      <c r="V15" s="107"/>
      <c r="W15" s="108"/>
      <c r="X15" s="105"/>
      <c r="Y15" s="105"/>
      <c r="Z15" s="110"/>
      <c r="AA15" s="117"/>
      <c r="AB15" s="112"/>
      <c r="AC15" s="118"/>
      <c r="AD15" s="114"/>
      <c r="AE15" s="114"/>
      <c r="AF15" s="114"/>
    </row>
    <row r="16" spans="1:32" ht="18.75" customHeight="1">
      <c r="A16" s="351" t="s">
        <v>144</v>
      </c>
      <c r="B16" s="437"/>
      <c r="C16" s="437"/>
      <c r="D16" s="437"/>
      <c r="E16" s="437"/>
      <c r="F16" s="437"/>
      <c r="G16" s="437"/>
      <c r="H16" s="437"/>
      <c r="I16" s="437"/>
      <c r="J16" s="437"/>
      <c r="K16" s="437"/>
      <c r="L16" s="437"/>
      <c r="M16" s="338"/>
      <c r="N16" s="397"/>
      <c r="O16" s="397"/>
      <c r="P16" s="397"/>
      <c r="Q16" s="397"/>
      <c r="R16" s="115"/>
      <c r="S16" s="104"/>
      <c r="T16" s="105"/>
      <c r="U16" s="116"/>
      <c r="V16" s="107"/>
      <c r="W16" s="108"/>
      <c r="X16" s="105"/>
      <c r="Y16" s="105"/>
      <c r="Z16" s="110"/>
      <c r="AA16" s="117"/>
      <c r="AB16" s="112"/>
      <c r="AC16" s="118"/>
      <c r="AD16" s="114"/>
      <c r="AE16" s="114"/>
      <c r="AF16" s="114"/>
    </row>
    <row r="17" spans="1:32" ht="18.75" customHeight="1">
      <c r="A17" s="351" t="s">
        <v>147</v>
      </c>
      <c r="B17" s="437"/>
      <c r="C17" s="437"/>
      <c r="D17" s="437"/>
      <c r="E17" s="437"/>
      <c r="F17" s="437"/>
      <c r="G17" s="437"/>
      <c r="H17" s="437"/>
      <c r="I17" s="437"/>
      <c r="J17" s="437"/>
      <c r="K17" s="437"/>
      <c r="L17" s="437"/>
      <c r="M17" s="338"/>
      <c r="N17" s="397"/>
      <c r="O17" s="397"/>
      <c r="P17" s="397"/>
      <c r="Q17" s="397"/>
      <c r="R17" s="121"/>
      <c r="S17" s="104"/>
      <c r="T17" s="105"/>
      <c r="U17" s="116"/>
      <c r="V17" s="107"/>
      <c r="W17" s="108"/>
      <c r="X17" s="105"/>
      <c r="Y17" s="105"/>
      <c r="Z17" s="110"/>
      <c r="AA17" s="117"/>
      <c r="AB17" s="112"/>
      <c r="AC17" s="118"/>
      <c r="AD17" s="114"/>
      <c r="AE17" s="114"/>
      <c r="AF17" s="114"/>
    </row>
    <row r="18" spans="1:32" ht="18.75" customHeight="1">
      <c r="A18" s="351" t="s">
        <v>148</v>
      </c>
      <c r="B18" s="437"/>
      <c r="C18" s="437"/>
      <c r="D18" s="437"/>
      <c r="E18" s="437"/>
      <c r="F18" s="437"/>
      <c r="G18" s="437"/>
      <c r="H18" s="437"/>
      <c r="I18" s="437"/>
      <c r="J18" s="437"/>
      <c r="K18" s="437"/>
      <c r="L18" s="437"/>
      <c r="M18" s="338"/>
      <c r="N18" s="397"/>
      <c r="O18" s="397"/>
      <c r="P18" s="397"/>
      <c r="Q18" s="397"/>
      <c r="R18" s="121"/>
      <c r="S18" s="104"/>
      <c r="T18" s="105"/>
      <c r="U18" s="116"/>
      <c r="V18" s="107"/>
      <c r="W18" s="108"/>
      <c r="X18" s="105"/>
      <c r="Y18" s="105"/>
      <c r="Z18" s="110"/>
      <c r="AA18" s="117"/>
      <c r="AB18" s="112"/>
      <c r="AC18" s="118"/>
      <c r="AD18" s="114"/>
      <c r="AE18" s="114"/>
      <c r="AF18" s="114"/>
    </row>
    <row r="19" spans="1:32" ht="18.75" customHeight="1">
      <c r="A19" s="351" t="s">
        <v>149</v>
      </c>
      <c r="B19" s="437"/>
      <c r="C19" s="437"/>
      <c r="D19" s="437"/>
      <c r="E19" s="437"/>
      <c r="F19" s="437"/>
      <c r="G19" s="437"/>
      <c r="H19" s="437"/>
      <c r="I19" s="437"/>
      <c r="J19" s="437"/>
      <c r="K19" s="437"/>
      <c r="L19" s="437"/>
      <c r="M19" s="338"/>
      <c r="N19" s="397"/>
      <c r="O19" s="397"/>
      <c r="P19" s="397"/>
      <c r="Q19" s="397"/>
      <c r="R19" s="121"/>
      <c r="S19" s="104"/>
      <c r="T19" s="105"/>
      <c r="U19" s="120"/>
      <c r="V19" s="107"/>
      <c r="W19" s="108"/>
      <c r="X19" s="105"/>
      <c r="Y19" s="105"/>
      <c r="Z19" s="110"/>
      <c r="AA19" s="117"/>
      <c r="AB19" s="112"/>
      <c r="AC19" s="118"/>
      <c r="AD19" s="114"/>
      <c r="AE19" s="114"/>
      <c r="AF19" s="114"/>
    </row>
    <row r="20" spans="1:32" ht="18.75" customHeight="1">
      <c r="A20" s="351" t="s">
        <v>153</v>
      </c>
      <c r="B20" s="437"/>
      <c r="C20" s="437"/>
      <c r="D20" s="437"/>
      <c r="E20" s="437"/>
      <c r="F20" s="437"/>
      <c r="G20" s="437"/>
      <c r="H20" s="437"/>
      <c r="I20" s="437"/>
      <c r="J20" s="437"/>
      <c r="K20" s="437"/>
      <c r="L20" s="437"/>
      <c r="M20" s="338"/>
      <c r="N20" s="397"/>
      <c r="O20" s="397"/>
      <c r="P20" s="397"/>
      <c r="Q20" s="397"/>
      <c r="R20" s="121"/>
      <c r="S20" s="104"/>
      <c r="T20" s="105"/>
      <c r="U20" s="120"/>
      <c r="V20" s="107"/>
      <c r="W20" s="108"/>
      <c r="X20" s="105"/>
      <c r="Y20" s="105"/>
      <c r="Z20" s="110"/>
      <c r="AA20" s="117"/>
      <c r="AB20" s="112"/>
      <c r="AC20" s="118"/>
      <c r="AD20" s="114"/>
      <c r="AE20" s="114"/>
      <c r="AF20" s="114"/>
    </row>
    <row r="21" spans="1:32" ht="18.75" customHeight="1">
      <c r="A21" s="351" t="s">
        <v>154</v>
      </c>
      <c r="B21" s="437"/>
      <c r="C21" s="437"/>
      <c r="D21" s="437"/>
      <c r="E21" s="437"/>
      <c r="F21" s="437"/>
      <c r="G21" s="437"/>
      <c r="H21" s="437"/>
      <c r="I21" s="437"/>
      <c r="J21" s="437"/>
      <c r="K21" s="437"/>
      <c r="L21" s="437"/>
      <c r="M21" s="338"/>
      <c r="N21" s="397"/>
      <c r="O21" s="397"/>
      <c r="P21" s="397"/>
      <c r="Q21" s="397"/>
      <c r="R21" s="121"/>
      <c r="S21" s="104"/>
      <c r="T21" s="105"/>
      <c r="U21" s="120"/>
      <c r="V21" s="107"/>
      <c r="W21" s="108"/>
      <c r="X21" s="105"/>
      <c r="Y21" s="105"/>
      <c r="Z21" s="110"/>
      <c r="AA21" s="117"/>
      <c r="AB21" s="112"/>
      <c r="AC21" s="118"/>
      <c r="AD21" s="114"/>
      <c r="AE21" s="114"/>
      <c r="AF21" s="114"/>
    </row>
    <row r="22" spans="1:32" ht="18.75" customHeight="1">
      <c r="A22" s="351" t="s">
        <v>150</v>
      </c>
      <c r="B22" s="437"/>
      <c r="C22" s="437"/>
      <c r="D22" s="437"/>
      <c r="E22" s="437"/>
      <c r="F22" s="437"/>
      <c r="G22" s="437"/>
      <c r="H22" s="437"/>
      <c r="I22" s="437"/>
      <c r="J22" s="437"/>
      <c r="K22" s="437"/>
      <c r="L22" s="437"/>
      <c r="M22" s="338"/>
      <c r="N22" s="195"/>
      <c r="O22" s="195"/>
      <c r="P22" s="195"/>
      <c r="Q22" s="195"/>
      <c r="R22" s="121"/>
      <c r="S22" s="104"/>
      <c r="T22" s="105"/>
      <c r="U22" s="120"/>
      <c r="V22" s="107"/>
      <c r="W22" s="108"/>
      <c r="X22" s="105"/>
      <c r="Y22" s="105"/>
      <c r="Z22" s="110"/>
      <c r="AA22" s="117"/>
      <c r="AB22" s="112"/>
      <c r="AC22" s="118"/>
      <c r="AD22" s="114"/>
      <c r="AE22" s="114"/>
      <c r="AF22" s="114"/>
    </row>
    <row r="23" spans="1:32" ht="18.75" customHeight="1" thickBot="1">
      <c r="A23" s="438" t="s">
        <v>155</v>
      </c>
      <c r="B23" s="439"/>
      <c r="C23" s="439"/>
      <c r="D23" s="439"/>
      <c r="E23" s="439"/>
      <c r="F23" s="439"/>
      <c r="G23" s="439"/>
      <c r="H23" s="439"/>
      <c r="I23" s="439"/>
      <c r="J23" s="439"/>
      <c r="K23" s="439"/>
      <c r="L23" s="439"/>
      <c r="M23" s="339"/>
      <c r="N23" s="195"/>
      <c r="O23" s="195"/>
      <c r="P23" s="195"/>
      <c r="Q23" s="195"/>
      <c r="R23" s="121"/>
      <c r="S23" s="104"/>
      <c r="T23" s="105"/>
      <c r="U23" s="120"/>
      <c r="V23" s="107"/>
      <c r="W23" s="108"/>
      <c r="X23" s="105"/>
      <c r="Y23" s="105"/>
      <c r="Z23" s="110"/>
      <c r="AA23" s="117"/>
      <c r="AB23" s="112"/>
      <c r="AC23" s="118"/>
      <c r="AD23" s="114"/>
      <c r="AE23" s="114"/>
      <c r="AF23" s="114"/>
    </row>
    <row r="24" spans="1:32" ht="18.75" customHeight="1">
      <c r="A24" s="441" t="s">
        <v>102</v>
      </c>
      <c r="B24" s="442"/>
      <c r="C24" s="442"/>
      <c r="D24" s="442"/>
      <c r="E24" s="443"/>
      <c r="F24" s="443"/>
      <c r="G24" s="443"/>
      <c r="H24" s="443"/>
      <c r="I24" s="443"/>
      <c r="J24" s="443"/>
      <c r="K24" s="443"/>
      <c r="L24" s="443"/>
      <c r="M24" s="444"/>
      <c r="N24" s="397"/>
      <c r="O24" s="397"/>
      <c r="P24" s="397"/>
      <c r="Q24" s="397"/>
      <c r="R24" s="121"/>
      <c r="S24" s="104"/>
      <c r="T24" s="105"/>
      <c r="U24" s="116"/>
      <c r="V24" s="107"/>
      <c r="W24" s="108"/>
      <c r="X24" s="105"/>
      <c r="Y24" s="105"/>
      <c r="Z24" s="110"/>
      <c r="AA24" s="117"/>
      <c r="AB24" s="112"/>
      <c r="AC24" s="118"/>
      <c r="AD24" s="114"/>
      <c r="AE24" s="114"/>
      <c r="AF24" s="114"/>
    </row>
    <row r="25" spans="1:32" ht="18.75" customHeight="1" thickBot="1">
      <c r="A25" s="445" t="s">
        <v>103</v>
      </c>
      <c r="B25" s="446"/>
      <c r="C25" s="446"/>
      <c r="D25" s="446"/>
      <c r="E25" s="447"/>
      <c r="F25" s="447"/>
      <c r="G25" s="447"/>
      <c r="H25" s="447"/>
      <c r="I25" s="447"/>
      <c r="J25" s="447"/>
      <c r="K25" s="447"/>
      <c r="L25" s="447"/>
      <c r="M25" s="448"/>
      <c r="N25" s="397"/>
      <c r="O25" s="397"/>
      <c r="P25" s="397"/>
      <c r="Q25" s="397"/>
      <c r="R25" s="121"/>
      <c r="S25" s="104"/>
      <c r="T25" s="105"/>
      <c r="U25" s="120"/>
      <c r="V25" s="107"/>
      <c r="W25" s="108"/>
      <c r="X25" s="105"/>
      <c r="Y25" s="105"/>
      <c r="Z25" s="110"/>
      <c r="AA25" s="117"/>
      <c r="AB25" s="112"/>
      <c r="AC25" s="118"/>
      <c r="AD25" s="114"/>
      <c r="AE25" s="114"/>
      <c r="AF25" s="114"/>
    </row>
    <row r="26" spans="1:32" ht="25.5" customHeight="1" thickBot="1">
      <c r="A26" s="127"/>
      <c r="B26" s="200"/>
      <c r="C26" s="200"/>
      <c r="D26" s="200"/>
      <c r="E26" s="200"/>
      <c r="F26" s="200"/>
      <c r="G26" s="200"/>
      <c r="H26" s="200"/>
      <c r="I26" s="200"/>
      <c r="J26" s="200"/>
      <c r="K26" s="201"/>
      <c r="L26" s="215"/>
      <c r="M26" s="215"/>
      <c r="N26" s="415" t="s">
        <v>47</v>
      </c>
      <c r="O26" s="416"/>
      <c r="P26" s="416"/>
      <c r="Q26" s="417"/>
      <c r="R26" s="418" t="s">
        <v>7</v>
      </c>
      <c r="S26" s="417"/>
      <c r="T26" s="417"/>
      <c r="U26" s="417"/>
      <c r="V26" s="417"/>
      <c r="W26" s="417"/>
      <c r="X26" s="417"/>
      <c r="Y26" s="417"/>
      <c r="Z26" s="417"/>
      <c r="AA26" s="417"/>
      <c r="AB26" s="417"/>
      <c r="AC26" s="124">
        <f>ROUNDUP(SUM(AC6:AC25),5)</f>
        <v>5.7228</v>
      </c>
      <c r="AD26" s="114"/>
      <c r="AE26" s="114"/>
      <c r="AF26" s="114"/>
    </row>
    <row r="27" spans="1:32" ht="20.25" customHeight="1">
      <c r="A27" s="403" t="s">
        <v>45</v>
      </c>
      <c r="B27" s="404"/>
      <c r="C27" s="404"/>
      <c r="D27" s="404"/>
      <c r="E27" s="404"/>
      <c r="F27" s="404"/>
      <c r="G27" s="404"/>
      <c r="H27" s="404"/>
      <c r="I27" s="404"/>
      <c r="J27" s="404"/>
      <c r="K27" s="405"/>
      <c r="L27" s="220"/>
      <c r="M27" s="220"/>
      <c r="N27" s="411"/>
      <c r="O27" s="412"/>
      <c r="P27" s="412"/>
      <c r="Q27" s="412"/>
      <c r="R27" s="125"/>
      <c r="S27" s="125"/>
      <c r="T27" s="125"/>
      <c r="U27" s="125"/>
      <c r="V27" s="125"/>
      <c r="W27" s="95" t="s">
        <v>9</v>
      </c>
      <c r="X27" s="95"/>
      <c r="Y27" s="95"/>
      <c r="Z27" s="95"/>
      <c r="AA27" s="95"/>
      <c r="AB27" s="95"/>
      <c r="AC27" s="126">
        <f>ROUND(AC26*10/100,5)</f>
        <v>0.57228</v>
      </c>
      <c r="AD27" s="114"/>
      <c r="AE27" s="114"/>
      <c r="AF27" s="114"/>
    </row>
    <row r="28" spans="1:32" ht="22.5" customHeight="1" thickBot="1">
      <c r="A28" s="329" t="s">
        <v>42</v>
      </c>
      <c r="B28" s="398"/>
      <c r="C28" s="398"/>
      <c r="D28" s="398"/>
      <c r="E28" s="398"/>
      <c r="F28" s="199"/>
      <c r="G28" s="331" t="s">
        <v>46</v>
      </c>
      <c r="H28" s="331"/>
      <c r="I28" s="331" t="s">
        <v>104</v>
      </c>
      <c r="J28" s="398"/>
      <c r="K28" s="399"/>
      <c r="L28" s="199"/>
      <c r="M28" s="199"/>
      <c r="N28" s="127"/>
      <c r="O28" s="200"/>
      <c r="P28" s="410"/>
      <c r="Q28" s="410"/>
      <c r="R28" s="128"/>
      <c r="S28" s="128"/>
      <c r="T28" s="128"/>
      <c r="U28" s="128"/>
      <c r="V28" s="128"/>
      <c r="W28" s="87" t="s">
        <v>6</v>
      </c>
      <c r="X28" s="87"/>
      <c r="Y28" s="87"/>
      <c r="Z28" s="87"/>
      <c r="AA28" s="87"/>
      <c r="AB28" s="87"/>
      <c r="AC28" s="129">
        <f>AC26+AC27</f>
        <v>6.2950800000000005</v>
      </c>
      <c r="AD28" s="114"/>
      <c r="AE28" s="114"/>
      <c r="AF28" s="114"/>
    </row>
    <row r="29" spans="18:32" ht="7.5" customHeight="1" thickBot="1">
      <c r="R29" s="319"/>
      <c r="S29" s="319"/>
      <c r="T29" s="205"/>
      <c r="U29" s="205"/>
      <c r="V29" s="205"/>
      <c r="W29" s="205"/>
      <c r="X29" s="205"/>
      <c r="Y29" s="205"/>
      <c r="Z29" s="205"/>
      <c r="AA29" s="212"/>
      <c r="AB29" s="212"/>
      <c r="AC29" s="212"/>
      <c r="AD29" s="81"/>
      <c r="AE29" s="81"/>
      <c r="AF29" s="81"/>
    </row>
    <row r="30" spans="1:32" ht="20.25" customHeight="1">
      <c r="A30" s="196" t="s">
        <v>35</v>
      </c>
      <c r="B30" s="313" t="s">
        <v>36</v>
      </c>
      <c r="C30" s="313"/>
      <c r="D30" s="65" t="s">
        <v>37</v>
      </c>
      <c r="E30" s="65" t="s">
        <v>38</v>
      </c>
      <c r="F30" s="65" t="s">
        <v>39</v>
      </c>
      <c r="G30" s="313" t="s">
        <v>40</v>
      </c>
      <c r="H30" s="313"/>
      <c r="I30" s="313" t="s">
        <v>41</v>
      </c>
      <c r="J30" s="313"/>
      <c r="K30" s="313" t="s">
        <v>52</v>
      </c>
      <c r="L30" s="313"/>
      <c r="M30" s="196" t="s">
        <v>209</v>
      </c>
      <c r="N30" s="322" t="s">
        <v>5</v>
      </c>
      <c r="O30" s="322"/>
      <c r="P30" s="322"/>
      <c r="Q30" s="213"/>
      <c r="R30" s="322"/>
      <c r="S30" s="323"/>
      <c r="T30" s="206"/>
      <c r="U30" s="206"/>
      <c r="V30" s="206"/>
      <c r="W30" s="311" t="s">
        <v>211</v>
      </c>
      <c r="X30" s="312"/>
      <c r="Y30" s="312"/>
      <c r="Z30" s="312"/>
      <c r="AA30" s="312"/>
      <c r="AB30" s="207"/>
      <c r="AC30" s="185">
        <f>AC28/17</f>
        <v>0.3702988235294118</v>
      </c>
      <c r="AD30" s="130"/>
      <c r="AE30" s="130"/>
      <c r="AF30" s="130"/>
    </row>
    <row r="31" spans="1:32" ht="37.5" customHeight="1">
      <c r="A31" s="196" t="s">
        <v>105</v>
      </c>
      <c r="B31" s="313" t="s">
        <v>106</v>
      </c>
      <c r="C31" s="313"/>
      <c r="D31" s="65" t="s">
        <v>107</v>
      </c>
      <c r="E31" s="65" t="s">
        <v>108</v>
      </c>
      <c r="F31" s="65" t="s">
        <v>85</v>
      </c>
      <c r="G31" s="313" t="s">
        <v>109</v>
      </c>
      <c r="H31" s="313"/>
      <c r="I31" s="313" t="s">
        <v>110</v>
      </c>
      <c r="J31" s="313"/>
      <c r="K31" s="313" t="s">
        <v>59</v>
      </c>
      <c r="L31" s="313"/>
      <c r="M31" s="183">
        <f ca="1">NOW()</f>
        <v>41122.35318252315</v>
      </c>
      <c r="N31" s="95" t="s">
        <v>19</v>
      </c>
      <c r="O31" s="88" t="s">
        <v>20</v>
      </c>
      <c r="P31" s="88" t="s">
        <v>21</v>
      </c>
      <c r="Q31" s="88" t="s">
        <v>22</v>
      </c>
      <c r="R31" s="406" t="s">
        <v>8</v>
      </c>
      <c r="S31" s="407"/>
      <c r="T31" s="203"/>
      <c r="U31" s="203"/>
      <c r="V31" s="203"/>
      <c r="W31" s="184"/>
      <c r="X31" s="204" t="s">
        <v>205</v>
      </c>
      <c r="Y31" s="204"/>
      <c r="Z31" s="204"/>
      <c r="AA31" s="204" t="s">
        <v>23</v>
      </c>
      <c r="AB31" s="408" t="s">
        <v>24</v>
      </c>
      <c r="AC31" s="409"/>
      <c r="AD31" s="130"/>
      <c r="AE31" s="130"/>
      <c r="AF31" s="130"/>
    </row>
    <row r="32" spans="14:29" ht="19.5" customHeight="1" thickBot="1">
      <c r="N32" s="136">
        <f>X2</f>
        <v>100</v>
      </c>
      <c r="O32" s="137"/>
      <c r="P32" s="138">
        <f>AC28</f>
        <v>6.2950800000000005</v>
      </c>
      <c r="Q32" s="139">
        <v>0</v>
      </c>
      <c r="R32" s="307">
        <f>P32+Q32</f>
        <v>6.2950800000000005</v>
      </c>
      <c r="S32" s="308"/>
      <c r="T32" s="140"/>
      <c r="U32" s="141"/>
      <c r="V32" s="141"/>
      <c r="W32" s="127"/>
      <c r="X32" s="142">
        <f>AC30/AA32</f>
        <v>1.2343294117647061</v>
      </c>
      <c r="Y32" s="142"/>
      <c r="Z32" s="142"/>
      <c r="AA32" s="143">
        <v>0.3</v>
      </c>
      <c r="AB32" s="309">
        <f ca="1">NOW()</f>
        <v>41122.35318252315</v>
      </c>
      <c r="AC32" s="310"/>
    </row>
    <row r="36" spans="1:18" ht="12.75">
      <c r="A36" s="227"/>
      <c r="B36" s="227"/>
      <c r="C36" s="227"/>
      <c r="D36" s="227"/>
      <c r="E36" s="227"/>
      <c r="F36" s="227"/>
      <c r="G36" s="227"/>
      <c r="H36" s="227"/>
      <c r="I36" s="227"/>
      <c r="J36" s="227"/>
      <c r="K36" s="227"/>
      <c r="L36" s="227"/>
      <c r="M36" s="227"/>
      <c r="N36" s="227"/>
      <c r="O36" s="227"/>
      <c r="P36" s="227"/>
      <c r="Q36" s="227"/>
      <c r="R36" s="227"/>
    </row>
    <row r="37" spans="1:18" ht="12.75">
      <c r="A37" s="227"/>
      <c r="B37" s="227"/>
      <c r="C37" s="227"/>
      <c r="D37" s="227"/>
      <c r="E37" s="227"/>
      <c r="F37" s="227"/>
      <c r="G37" s="227"/>
      <c r="H37" s="227"/>
      <c r="I37" s="227"/>
      <c r="J37" s="227"/>
      <c r="K37" s="227"/>
      <c r="L37" s="227"/>
      <c r="M37" s="227"/>
      <c r="N37" s="227"/>
      <c r="O37" s="227"/>
      <c r="P37" s="227"/>
      <c r="Q37" s="227"/>
      <c r="R37" s="227"/>
    </row>
    <row r="38" spans="1:18" ht="12.75">
      <c r="A38" s="244"/>
      <c r="B38" s="144"/>
      <c r="C38" s="144"/>
      <c r="D38" s="144"/>
      <c r="E38" s="144"/>
      <c r="F38" s="144"/>
      <c r="G38" s="144"/>
      <c r="H38" s="144"/>
      <c r="I38" s="144"/>
      <c r="J38" s="144"/>
      <c r="K38" s="144"/>
      <c r="L38" s="144"/>
      <c r="M38" s="144"/>
      <c r="N38" s="227"/>
      <c r="O38" s="227"/>
      <c r="P38" s="227"/>
      <c r="Q38" s="227"/>
      <c r="R38" s="227"/>
    </row>
    <row r="39" spans="1:18" ht="12.75">
      <c r="A39" s="144"/>
      <c r="B39" s="144"/>
      <c r="C39" s="144"/>
      <c r="D39" s="144"/>
      <c r="E39" s="144"/>
      <c r="F39" s="144"/>
      <c r="G39" s="144"/>
      <c r="H39" s="144"/>
      <c r="I39" s="144"/>
      <c r="J39" s="144"/>
      <c r="K39" s="144"/>
      <c r="L39" s="144"/>
      <c r="M39" s="144"/>
      <c r="N39" s="227"/>
      <c r="O39" s="227"/>
      <c r="P39" s="227"/>
      <c r="Q39" s="227"/>
      <c r="R39" s="227"/>
    </row>
    <row r="40" spans="1:18" ht="12.75">
      <c r="A40" s="144"/>
      <c r="B40" s="144"/>
      <c r="C40" s="144"/>
      <c r="D40" s="144"/>
      <c r="E40" s="144"/>
      <c r="F40" s="144"/>
      <c r="G40" s="144"/>
      <c r="H40" s="144"/>
      <c r="I40" s="144"/>
      <c r="J40" s="144"/>
      <c r="K40" s="144"/>
      <c r="L40" s="144"/>
      <c r="M40" s="144"/>
      <c r="N40" s="227"/>
      <c r="O40" s="227"/>
      <c r="P40" s="227"/>
      <c r="Q40" s="227"/>
      <c r="R40" s="227"/>
    </row>
    <row r="41" spans="1:18" ht="12.75">
      <c r="A41" s="144"/>
      <c r="B41" s="144"/>
      <c r="C41" s="144"/>
      <c r="D41" s="144"/>
      <c r="E41" s="144"/>
      <c r="F41" s="144"/>
      <c r="G41" s="144"/>
      <c r="H41" s="144"/>
      <c r="I41" s="144"/>
      <c r="J41" s="144"/>
      <c r="K41" s="144"/>
      <c r="L41" s="144"/>
      <c r="M41" s="144"/>
      <c r="N41" s="227"/>
      <c r="O41" s="227"/>
      <c r="P41" s="227"/>
      <c r="Q41" s="227"/>
      <c r="R41" s="227"/>
    </row>
    <row r="42" spans="1:18" ht="12.75">
      <c r="A42" s="144"/>
      <c r="B42" s="144"/>
      <c r="C42" s="144"/>
      <c r="D42" s="144"/>
      <c r="E42" s="144"/>
      <c r="F42" s="144"/>
      <c r="G42" s="144"/>
      <c r="H42" s="144"/>
      <c r="I42" s="144"/>
      <c r="J42" s="144"/>
      <c r="K42" s="144"/>
      <c r="L42" s="144"/>
      <c r="M42" s="144"/>
      <c r="N42" s="227"/>
      <c r="O42" s="227"/>
      <c r="P42" s="227"/>
      <c r="Q42" s="227"/>
      <c r="R42" s="227"/>
    </row>
    <row r="43" spans="1:18" ht="12.75">
      <c r="A43" s="144"/>
      <c r="B43" s="144"/>
      <c r="C43" s="144"/>
      <c r="D43" s="144"/>
      <c r="E43" s="144"/>
      <c r="F43" s="144"/>
      <c r="G43" s="144"/>
      <c r="H43" s="144"/>
      <c r="I43" s="144"/>
      <c r="J43" s="144"/>
      <c r="K43" s="144"/>
      <c r="L43" s="144"/>
      <c r="M43" s="144"/>
      <c r="N43" s="227"/>
      <c r="O43" s="227"/>
      <c r="P43" s="227"/>
      <c r="Q43" s="227"/>
      <c r="R43" s="227"/>
    </row>
    <row r="44" spans="1:18" ht="12.75">
      <c r="A44" s="144"/>
      <c r="B44" s="144"/>
      <c r="C44" s="144"/>
      <c r="D44" s="144"/>
      <c r="E44" s="144"/>
      <c r="F44" s="144"/>
      <c r="G44" s="144"/>
      <c r="H44" s="144"/>
      <c r="I44" s="144"/>
      <c r="J44" s="144"/>
      <c r="K44" s="144"/>
      <c r="L44" s="144"/>
      <c r="M44" s="144"/>
      <c r="N44" s="227"/>
      <c r="O44" s="227"/>
      <c r="P44" s="227"/>
      <c r="Q44" s="227"/>
      <c r="R44" s="227"/>
    </row>
    <row r="45" spans="1:18" ht="12.75">
      <c r="A45" s="144"/>
      <c r="B45" s="144"/>
      <c r="C45" s="144"/>
      <c r="D45" s="144"/>
      <c r="E45" s="144"/>
      <c r="F45" s="144"/>
      <c r="G45" s="144"/>
      <c r="H45" s="144"/>
      <c r="I45" s="144"/>
      <c r="J45" s="144"/>
      <c r="K45" s="144"/>
      <c r="L45" s="144"/>
      <c r="M45" s="144"/>
      <c r="N45" s="227"/>
      <c r="O45" s="227"/>
      <c r="P45" s="227"/>
      <c r="Q45" s="227"/>
      <c r="R45" s="227"/>
    </row>
    <row r="46" spans="1:18" ht="12.75">
      <c r="A46" s="144"/>
      <c r="B46" s="144"/>
      <c r="C46" s="144"/>
      <c r="D46" s="144"/>
      <c r="E46" s="144"/>
      <c r="F46" s="144"/>
      <c r="G46" s="144"/>
      <c r="H46" s="144"/>
      <c r="I46" s="144"/>
      <c r="J46" s="144"/>
      <c r="K46" s="144"/>
      <c r="L46" s="144"/>
      <c r="M46" s="144"/>
      <c r="N46" s="227"/>
      <c r="O46" s="227"/>
      <c r="P46" s="227"/>
      <c r="Q46" s="227"/>
      <c r="R46" s="227"/>
    </row>
    <row r="47" spans="1:18" ht="12.75">
      <c r="A47" s="144"/>
      <c r="B47" s="144"/>
      <c r="C47" s="144"/>
      <c r="D47" s="144"/>
      <c r="E47" s="144"/>
      <c r="F47" s="144"/>
      <c r="G47" s="144"/>
      <c r="H47" s="144"/>
      <c r="I47" s="144"/>
      <c r="J47" s="144"/>
      <c r="K47" s="144"/>
      <c r="L47" s="144"/>
      <c r="M47" s="144"/>
      <c r="N47" s="227"/>
      <c r="O47" s="227"/>
      <c r="P47" s="227"/>
      <c r="Q47" s="227"/>
      <c r="R47" s="227"/>
    </row>
    <row r="48" spans="1:18" ht="12.75">
      <c r="A48" s="144"/>
      <c r="B48" s="144"/>
      <c r="C48" s="144"/>
      <c r="D48" s="144"/>
      <c r="E48" s="144"/>
      <c r="F48" s="144"/>
      <c r="G48" s="144"/>
      <c r="H48" s="144"/>
      <c r="I48" s="144"/>
      <c r="J48" s="144"/>
      <c r="K48" s="144"/>
      <c r="L48" s="144"/>
      <c r="M48" s="144"/>
      <c r="N48" s="227"/>
      <c r="O48" s="227"/>
      <c r="P48" s="227"/>
      <c r="Q48" s="227"/>
      <c r="R48" s="227"/>
    </row>
    <row r="49" spans="1:18" ht="12.75">
      <c r="A49" s="227"/>
      <c r="B49" s="227"/>
      <c r="C49" s="227"/>
      <c r="D49" s="227"/>
      <c r="E49" s="227"/>
      <c r="F49" s="227"/>
      <c r="G49" s="227"/>
      <c r="H49" s="227"/>
      <c r="I49" s="227"/>
      <c r="J49" s="227"/>
      <c r="K49" s="227"/>
      <c r="L49" s="227"/>
      <c r="M49" s="227"/>
      <c r="N49" s="227"/>
      <c r="O49" s="227"/>
      <c r="P49" s="227"/>
      <c r="Q49" s="227"/>
      <c r="R49" s="227"/>
    </row>
    <row r="50" spans="1:18" ht="12.75">
      <c r="A50" s="227"/>
      <c r="B50" s="227"/>
      <c r="C50" s="227"/>
      <c r="D50" s="227"/>
      <c r="E50" s="227"/>
      <c r="F50" s="227"/>
      <c r="G50" s="227"/>
      <c r="H50" s="227"/>
      <c r="I50" s="227"/>
      <c r="J50" s="227"/>
      <c r="K50" s="227"/>
      <c r="L50" s="227"/>
      <c r="M50" s="227"/>
      <c r="N50" s="227"/>
      <c r="O50" s="227"/>
      <c r="P50" s="227"/>
      <c r="Q50" s="227"/>
      <c r="R50" s="227"/>
    </row>
    <row r="51" spans="1:18" ht="12.75">
      <c r="A51" s="227"/>
      <c r="B51" s="227"/>
      <c r="C51" s="227"/>
      <c r="D51" s="227"/>
      <c r="E51" s="227"/>
      <c r="F51" s="227"/>
      <c r="G51" s="227"/>
      <c r="H51" s="227"/>
      <c r="I51" s="227"/>
      <c r="J51" s="227"/>
      <c r="K51" s="227"/>
      <c r="L51" s="227"/>
      <c r="M51" s="227"/>
      <c r="N51" s="227"/>
      <c r="O51" s="227"/>
      <c r="P51" s="227"/>
      <c r="Q51" s="227"/>
      <c r="R51" s="227"/>
    </row>
    <row r="52" spans="1:18" ht="12.75">
      <c r="A52" s="227"/>
      <c r="B52" s="227"/>
      <c r="C52" s="227"/>
      <c r="D52" s="227"/>
      <c r="E52" s="227"/>
      <c r="F52" s="227"/>
      <c r="G52" s="227"/>
      <c r="H52" s="227"/>
      <c r="I52" s="227"/>
      <c r="J52" s="227"/>
      <c r="K52" s="227"/>
      <c r="L52" s="227"/>
      <c r="M52" s="227"/>
      <c r="N52" s="227"/>
      <c r="O52" s="227"/>
      <c r="P52" s="227"/>
      <c r="Q52" s="227"/>
      <c r="R52" s="227"/>
    </row>
    <row r="53" spans="1:18" ht="12.75">
      <c r="A53" s="227"/>
      <c r="B53" s="227"/>
      <c r="C53" s="227"/>
      <c r="D53" s="227"/>
      <c r="E53" s="227"/>
      <c r="F53" s="227"/>
      <c r="G53" s="227"/>
      <c r="H53" s="227"/>
      <c r="I53" s="227"/>
      <c r="J53" s="227"/>
      <c r="K53" s="227"/>
      <c r="L53" s="227"/>
      <c r="M53" s="227"/>
      <c r="N53" s="227"/>
      <c r="O53" s="227"/>
      <c r="P53" s="227"/>
      <c r="Q53" s="227"/>
      <c r="R53" s="227"/>
    </row>
    <row r="54" spans="1:18" ht="12.75">
      <c r="A54" s="227"/>
      <c r="B54" s="227"/>
      <c r="C54" s="227"/>
      <c r="D54" s="227"/>
      <c r="E54" s="227"/>
      <c r="F54" s="227"/>
      <c r="G54" s="227"/>
      <c r="H54" s="227"/>
      <c r="I54" s="227"/>
      <c r="J54" s="227"/>
      <c r="K54" s="227"/>
      <c r="L54" s="227"/>
      <c r="M54" s="227"/>
      <c r="N54" s="227"/>
      <c r="O54" s="227"/>
      <c r="P54" s="227"/>
      <c r="Q54" s="227"/>
      <c r="R54" s="227"/>
    </row>
    <row r="55" spans="1:18" ht="12.75">
      <c r="A55" s="227"/>
      <c r="B55" s="227"/>
      <c r="C55" s="227"/>
      <c r="D55" s="227"/>
      <c r="E55" s="227"/>
      <c r="F55" s="227"/>
      <c r="G55" s="227"/>
      <c r="H55" s="227"/>
      <c r="I55" s="227"/>
      <c r="J55" s="227"/>
      <c r="K55" s="227"/>
      <c r="L55" s="227"/>
      <c r="M55" s="227"/>
      <c r="N55" s="227"/>
      <c r="O55" s="227"/>
      <c r="P55" s="227"/>
      <c r="Q55" s="227"/>
      <c r="R55" s="227"/>
    </row>
    <row r="56" spans="1:18" ht="12.75">
      <c r="A56" s="227"/>
      <c r="B56" s="227"/>
      <c r="C56" s="227"/>
      <c r="D56" s="227"/>
      <c r="E56" s="227"/>
      <c r="F56" s="227"/>
      <c r="G56" s="227"/>
      <c r="H56" s="227"/>
      <c r="I56" s="227"/>
      <c r="J56" s="227"/>
      <c r="K56" s="227"/>
      <c r="L56" s="227"/>
      <c r="M56" s="227"/>
      <c r="N56" s="227"/>
      <c r="O56" s="227"/>
      <c r="P56" s="227"/>
      <c r="Q56" s="227"/>
      <c r="R56" s="227"/>
    </row>
    <row r="57" spans="1:18" ht="12.75">
      <c r="A57" s="227"/>
      <c r="B57" s="227"/>
      <c r="C57" s="227"/>
      <c r="D57" s="227"/>
      <c r="E57" s="227"/>
      <c r="F57" s="227"/>
      <c r="G57" s="227"/>
      <c r="H57" s="227"/>
      <c r="I57" s="227"/>
      <c r="J57" s="227"/>
      <c r="K57" s="227"/>
      <c r="L57" s="227"/>
      <c r="M57" s="227"/>
      <c r="N57" s="227"/>
      <c r="O57" s="227"/>
      <c r="P57" s="227"/>
      <c r="Q57" s="227"/>
      <c r="R57" s="227"/>
    </row>
    <row r="58" spans="1:18" ht="12.75">
      <c r="A58" s="227"/>
      <c r="B58" s="227"/>
      <c r="C58" s="227"/>
      <c r="D58" s="227"/>
      <c r="E58" s="227"/>
      <c r="F58" s="227"/>
      <c r="G58" s="227"/>
      <c r="H58" s="227"/>
      <c r="I58" s="227"/>
      <c r="J58" s="227"/>
      <c r="K58" s="227"/>
      <c r="L58" s="227"/>
      <c r="M58" s="227"/>
      <c r="N58" s="227"/>
      <c r="O58" s="227"/>
      <c r="P58" s="227"/>
      <c r="Q58" s="227"/>
      <c r="R58" s="227"/>
    </row>
    <row r="59" spans="1:18" ht="12.75">
      <c r="A59" s="227"/>
      <c r="B59" s="227"/>
      <c r="C59" s="227"/>
      <c r="D59" s="227"/>
      <c r="E59" s="227"/>
      <c r="F59" s="227"/>
      <c r="G59" s="227"/>
      <c r="H59" s="227"/>
      <c r="I59" s="227"/>
      <c r="J59" s="227"/>
      <c r="K59" s="227"/>
      <c r="L59" s="227"/>
      <c r="M59" s="227"/>
      <c r="N59" s="227"/>
      <c r="O59" s="227"/>
      <c r="P59" s="227"/>
      <c r="Q59" s="227"/>
      <c r="R59" s="227"/>
    </row>
    <row r="60" spans="1:18" ht="12.75">
      <c r="A60" s="227"/>
      <c r="B60" s="227"/>
      <c r="C60" s="227"/>
      <c r="D60" s="227"/>
      <c r="E60" s="227"/>
      <c r="F60" s="227"/>
      <c r="G60" s="227"/>
      <c r="H60" s="227"/>
      <c r="I60" s="227"/>
      <c r="J60" s="227"/>
      <c r="K60" s="227"/>
      <c r="L60" s="227"/>
      <c r="M60" s="227"/>
      <c r="N60" s="227"/>
      <c r="O60" s="227"/>
      <c r="P60" s="227"/>
      <c r="Q60" s="227"/>
      <c r="R60" s="227"/>
    </row>
    <row r="61" spans="1:18" ht="12.75">
      <c r="A61" s="227"/>
      <c r="B61" s="227"/>
      <c r="C61" s="227"/>
      <c r="D61" s="227"/>
      <c r="E61" s="227"/>
      <c r="F61" s="227"/>
      <c r="G61" s="227"/>
      <c r="H61" s="227"/>
      <c r="I61" s="227"/>
      <c r="J61" s="227"/>
      <c r="K61" s="227"/>
      <c r="L61" s="227"/>
      <c r="M61" s="227"/>
      <c r="N61" s="227"/>
      <c r="O61" s="227"/>
      <c r="P61" s="227"/>
      <c r="Q61" s="227"/>
      <c r="R61" s="227"/>
    </row>
    <row r="62" spans="1:18" ht="12.75">
      <c r="A62" s="227"/>
      <c r="B62" s="227"/>
      <c r="C62" s="227"/>
      <c r="D62" s="227"/>
      <c r="E62" s="227"/>
      <c r="F62" s="227"/>
      <c r="G62" s="227"/>
      <c r="H62" s="227"/>
      <c r="I62" s="227"/>
      <c r="J62" s="227"/>
      <c r="K62" s="227"/>
      <c r="L62" s="227"/>
      <c r="M62" s="227"/>
      <c r="N62" s="227"/>
      <c r="O62" s="227"/>
      <c r="P62" s="227"/>
      <c r="Q62" s="227"/>
      <c r="R62" s="227"/>
    </row>
    <row r="63" spans="1:18" ht="12.75">
      <c r="A63" s="227"/>
      <c r="B63" s="227"/>
      <c r="C63" s="227"/>
      <c r="D63" s="227"/>
      <c r="E63" s="227"/>
      <c r="F63" s="227"/>
      <c r="G63" s="227"/>
      <c r="H63" s="227"/>
      <c r="I63" s="227"/>
      <c r="J63" s="227"/>
      <c r="K63" s="227"/>
      <c r="L63" s="227"/>
      <c r="M63" s="227"/>
      <c r="N63" s="227"/>
      <c r="O63" s="227"/>
      <c r="P63" s="227"/>
      <c r="Q63" s="227"/>
      <c r="R63" s="227"/>
    </row>
    <row r="64" spans="1:18" ht="12.75">
      <c r="A64" s="227"/>
      <c r="B64" s="227"/>
      <c r="C64" s="227"/>
      <c r="D64" s="227"/>
      <c r="E64" s="227"/>
      <c r="F64" s="227"/>
      <c r="G64" s="227"/>
      <c r="H64" s="227"/>
      <c r="I64" s="227"/>
      <c r="J64" s="227"/>
      <c r="K64" s="227"/>
      <c r="L64" s="227"/>
      <c r="M64" s="227"/>
      <c r="N64" s="227"/>
      <c r="O64" s="227"/>
      <c r="P64" s="227"/>
      <c r="Q64" s="227"/>
      <c r="R64" s="227"/>
    </row>
    <row r="65" spans="1:18" ht="12.75">
      <c r="A65" s="227"/>
      <c r="B65" s="227"/>
      <c r="C65" s="227"/>
      <c r="D65" s="227"/>
      <c r="E65" s="227"/>
      <c r="F65" s="227"/>
      <c r="G65" s="227"/>
      <c r="H65" s="227"/>
      <c r="I65" s="227"/>
      <c r="J65" s="227"/>
      <c r="K65" s="227"/>
      <c r="L65" s="227"/>
      <c r="M65" s="227"/>
      <c r="N65" s="227"/>
      <c r="O65" s="227"/>
      <c r="P65" s="227"/>
      <c r="Q65" s="227"/>
      <c r="R65" s="227"/>
    </row>
    <row r="66" spans="1:18" ht="12.75">
      <c r="A66" s="227"/>
      <c r="B66" s="227"/>
      <c r="C66" s="227"/>
      <c r="D66" s="227"/>
      <c r="E66" s="227"/>
      <c r="F66" s="227"/>
      <c r="G66" s="227"/>
      <c r="H66" s="227"/>
      <c r="I66" s="227"/>
      <c r="J66" s="227"/>
      <c r="K66" s="227"/>
      <c r="L66" s="227"/>
      <c r="M66" s="227"/>
      <c r="N66" s="227"/>
      <c r="O66" s="227"/>
      <c r="P66" s="227"/>
      <c r="Q66" s="227"/>
      <c r="R66" s="227"/>
    </row>
    <row r="67" spans="1:18" ht="12.75">
      <c r="A67" s="227"/>
      <c r="B67" s="227"/>
      <c r="C67" s="227"/>
      <c r="D67" s="227"/>
      <c r="E67" s="227"/>
      <c r="F67" s="227"/>
      <c r="G67" s="227"/>
      <c r="H67" s="227"/>
      <c r="I67" s="227"/>
      <c r="J67" s="227"/>
      <c r="K67" s="227"/>
      <c r="L67" s="227"/>
      <c r="M67" s="227"/>
      <c r="N67" s="227"/>
      <c r="O67" s="227"/>
      <c r="P67" s="227"/>
      <c r="Q67" s="227"/>
      <c r="R67" s="227"/>
    </row>
    <row r="68" spans="1:18" ht="12.75">
      <c r="A68" s="227"/>
      <c r="B68" s="227"/>
      <c r="C68" s="227"/>
      <c r="D68" s="227"/>
      <c r="E68" s="227"/>
      <c r="F68" s="227"/>
      <c r="G68" s="227"/>
      <c r="H68" s="227"/>
      <c r="I68" s="227"/>
      <c r="J68" s="227"/>
      <c r="K68" s="227"/>
      <c r="L68" s="227"/>
      <c r="M68" s="227"/>
      <c r="N68" s="227"/>
      <c r="O68" s="227"/>
      <c r="P68" s="227"/>
      <c r="Q68" s="227"/>
      <c r="R68" s="227"/>
    </row>
    <row r="69" spans="1:18" ht="12.75">
      <c r="A69" s="227"/>
      <c r="B69" s="227"/>
      <c r="C69" s="227"/>
      <c r="D69" s="227"/>
      <c r="E69" s="227"/>
      <c r="F69" s="227"/>
      <c r="G69" s="227"/>
      <c r="H69" s="227"/>
      <c r="I69" s="227"/>
      <c r="J69" s="227"/>
      <c r="K69" s="227"/>
      <c r="L69" s="227"/>
      <c r="M69" s="227"/>
      <c r="N69" s="227"/>
      <c r="O69" s="227"/>
      <c r="P69" s="227"/>
      <c r="Q69" s="227"/>
      <c r="R69" s="227"/>
    </row>
    <row r="70" spans="1:18" ht="12.75">
      <c r="A70" s="227"/>
      <c r="B70" s="227"/>
      <c r="C70" s="227"/>
      <c r="D70" s="227"/>
      <c r="E70" s="227"/>
      <c r="F70" s="227"/>
      <c r="G70" s="227"/>
      <c r="H70" s="227"/>
      <c r="I70" s="227"/>
      <c r="J70" s="227"/>
      <c r="K70" s="227"/>
      <c r="L70" s="227"/>
      <c r="M70" s="227"/>
      <c r="N70" s="227"/>
      <c r="O70" s="227"/>
      <c r="P70" s="227"/>
      <c r="Q70" s="227"/>
      <c r="R70" s="227"/>
    </row>
    <row r="71" spans="1:18" ht="12.75">
      <c r="A71" s="227"/>
      <c r="B71" s="227"/>
      <c r="C71" s="227"/>
      <c r="D71" s="227"/>
      <c r="E71" s="227"/>
      <c r="F71" s="227"/>
      <c r="G71" s="227"/>
      <c r="H71" s="227"/>
      <c r="I71" s="227"/>
      <c r="J71" s="227"/>
      <c r="K71" s="227"/>
      <c r="L71" s="227"/>
      <c r="M71" s="227"/>
      <c r="N71" s="227"/>
      <c r="O71" s="227"/>
      <c r="P71" s="227"/>
      <c r="Q71" s="227"/>
      <c r="R71" s="227"/>
    </row>
    <row r="72" spans="1:18" ht="12.75">
      <c r="A72" s="227"/>
      <c r="B72" s="227"/>
      <c r="C72" s="227"/>
      <c r="D72" s="227"/>
      <c r="E72" s="227"/>
      <c r="F72" s="227"/>
      <c r="G72" s="227"/>
      <c r="H72" s="227"/>
      <c r="I72" s="227"/>
      <c r="J72" s="227"/>
      <c r="K72" s="227"/>
      <c r="L72" s="227"/>
      <c r="M72" s="227"/>
      <c r="N72" s="227"/>
      <c r="O72" s="227"/>
      <c r="P72" s="227"/>
      <c r="Q72" s="227"/>
      <c r="R72" s="227"/>
    </row>
    <row r="73" spans="1:18" ht="12.75">
      <c r="A73" s="227"/>
      <c r="B73" s="227"/>
      <c r="C73" s="227"/>
      <c r="D73" s="227"/>
      <c r="E73" s="227"/>
      <c r="F73" s="227"/>
      <c r="G73" s="227"/>
      <c r="H73" s="227"/>
      <c r="I73" s="227"/>
      <c r="J73" s="227"/>
      <c r="K73" s="227"/>
      <c r="L73" s="227"/>
      <c r="M73" s="227"/>
      <c r="N73" s="227"/>
      <c r="O73" s="227"/>
      <c r="P73" s="227"/>
      <c r="Q73" s="227"/>
      <c r="R73" s="227"/>
    </row>
    <row r="74" spans="1:18" ht="12.75">
      <c r="A74" s="227"/>
      <c r="B74" s="227"/>
      <c r="C74" s="227"/>
      <c r="D74" s="227"/>
      <c r="E74" s="227"/>
      <c r="F74" s="227"/>
      <c r="G74" s="227"/>
      <c r="H74" s="227"/>
      <c r="I74" s="227"/>
      <c r="J74" s="227"/>
      <c r="K74" s="227"/>
      <c r="L74" s="227"/>
      <c r="M74" s="227"/>
      <c r="N74" s="227"/>
      <c r="O74" s="227"/>
      <c r="P74" s="227"/>
      <c r="Q74" s="227"/>
      <c r="R74" s="227"/>
    </row>
    <row r="75" spans="1:18" ht="12.75">
      <c r="A75" s="227"/>
      <c r="B75" s="227"/>
      <c r="C75" s="227"/>
      <c r="D75" s="227"/>
      <c r="E75" s="227"/>
      <c r="F75" s="227"/>
      <c r="G75" s="227"/>
      <c r="H75" s="227"/>
      <c r="I75" s="227"/>
      <c r="J75" s="227"/>
      <c r="K75" s="227"/>
      <c r="L75" s="227"/>
      <c r="M75" s="227"/>
      <c r="N75" s="227"/>
      <c r="O75" s="227"/>
      <c r="P75" s="227"/>
      <c r="Q75" s="227"/>
      <c r="R75" s="227"/>
    </row>
    <row r="76" spans="1:18" ht="12.75">
      <c r="A76" s="227"/>
      <c r="B76" s="227"/>
      <c r="C76" s="227"/>
      <c r="D76" s="227"/>
      <c r="E76" s="227"/>
      <c r="F76" s="227"/>
      <c r="G76" s="227"/>
      <c r="H76" s="227"/>
      <c r="I76" s="227"/>
      <c r="J76" s="227"/>
      <c r="K76" s="227"/>
      <c r="L76" s="227"/>
      <c r="M76" s="227"/>
      <c r="N76" s="227"/>
      <c r="O76" s="227"/>
      <c r="P76" s="227"/>
      <c r="Q76" s="227"/>
      <c r="R76" s="227"/>
    </row>
    <row r="77" spans="1:18" ht="12.75">
      <c r="A77" s="227"/>
      <c r="B77" s="227"/>
      <c r="C77" s="227"/>
      <c r="D77" s="227"/>
      <c r="E77" s="227"/>
      <c r="F77" s="227"/>
      <c r="G77" s="227"/>
      <c r="H77" s="227"/>
      <c r="I77" s="227"/>
      <c r="J77" s="227"/>
      <c r="K77" s="227"/>
      <c r="L77" s="227"/>
      <c r="M77" s="227"/>
      <c r="N77" s="227"/>
      <c r="O77" s="227"/>
      <c r="P77" s="227"/>
      <c r="Q77" s="227"/>
      <c r="R77" s="227"/>
    </row>
    <row r="78" spans="1:18" ht="12.75">
      <c r="A78" s="227"/>
      <c r="B78" s="227"/>
      <c r="C78" s="227"/>
      <c r="D78" s="227"/>
      <c r="E78" s="227"/>
      <c r="F78" s="227"/>
      <c r="G78" s="227"/>
      <c r="H78" s="227"/>
      <c r="I78" s="227"/>
      <c r="J78" s="227"/>
      <c r="K78" s="227"/>
      <c r="L78" s="227"/>
      <c r="M78" s="227"/>
      <c r="N78" s="227"/>
      <c r="O78" s="227"/>
      <c r="P78" s="227"/>
      <c r="Q78" s="227"/>
      <c r="R78" s="227"/>
    </row>
    <row r="79" spans="1:18" ht="12.75">
      <c r="A79" s="227"/>
      <c r="B79" s="227"/>
      <c r="C79" s="227"/>
      <c r="D79" s="227"/>
      <c r="E79" s="227"/>
      <c r="F79" s="227"/>
      <c r="G79" s="227"/>
      <c r="H79" s="227"/>
      <c r="I79" s="227"/>
      <c r="J79" s="227"/>
      <c r="K79" s="227"/>
      <c r="L79" s="227"/>
      <c r="M79" s="227"/>
      <c r="N79" s="227"/>
      <c r="O79" s="227"/>
      <c r="P79" s="227"/>
      <c r="Q79" s="227"/>
      <c r="R79" s="227"/>
    </row>
    <row r="80" spans="1:18" ht="12.75">
      <c r="A80" s="227"/>
      <c r="B80" s="227"/>
      <c r="C80" s="227"/>
      <c r="D80" s="227"/>
      <c r="E80" s="227"/>
      <c r="F80" s="227"/>
      <c r="G80" s="227"/>
      <c r="H80" s="227"/>
      <c r="I80" s="227"/>
      <c r="J80" s="227"/>
      <c r="K80" s="227"/>
      <c r="L80" s="227"/>
      <c r="M80" s="227"/>
      <c r="N80" s="227"/>
      <c r="O80" s="227"/>
      <c r="P80" s="227"/>
      <c r="Q80" s="227"/>
      <c r="R80" s="227"/>
    </row>
    <row r="81" spans="1:18" ht="12.75">
      <c r="A81" s="227"/>
      <c r="B81" s="227"/>
      <c r="C81" s="227"/>
      <c r="D81" s="227"/>
      <c r="E81" s="227"/>
      <c r="F81" s="227"/>
      <c r="G81" s="227"/>
      <c r="H81" s="227"/>
      <c r="I81" s="227"/>
      <c r="J81" s="227"/>
      <c r="K81" s="227"/>
      <c r="L81" s="227"/>
      <c r="M81" s="227"/>
      <c r="N81" s="227"/>
      <c r="O81" s="227"/>
      <c r="P81" s="227"/>
      <c r="Q81" s="227"/>
      <c r="R81" s="227"/>
    </row>
    <row r="82" spans="1:18" ht="12.75">
      <c r="A82" s="227"/>
      <c r="B82" s="227"/>
      <c r="C82" s="227"/>
      <c r="D82" s="227"/>
      <c r="E82" s="227"/>
      <c r="F82" s="227"/>
      <c r="G82" s="227"/>
      <c r="H82" s="227"/>
      <c r="I82" s="227"/>
      <c r="J82" s="227"/>
      <c r="K82" s="227"/>
      <c r="L82" s="227"/>
      <c r="M82" s="227"/>
      <c r="N82" s="227"/>
      <c r="O82" s="227"/>
      <c r="P82" s="227"/>
      <c r="Q82" s="227"/>
      <c r="R82" s="227"/>
    </row>
    <row r="83" spans="1:18" ht="12.75">
      <c r="A83" s="227"/>
      <c r="B83" s="227"/>
      <c r="C83" s="227"/>
      <c r="D83" s="227"/>
      <c r="E83" s="227"/>
      <c r="F83" s="227"/>
      <c r="G83" s="227"/>
      <c r="H83" s="227"/>
      <c r="I83" s="227"/>
      <c r="J83" s="227"/>
      <c r="K83" s="227"/>
      <c r="L83" s="227"/>
      <c r="M83" s="227"/>
      <c r="N83" s="227"/>
      <c r="O83" s="227"/>
      <c r="P83" s="227"/>
      <c r="Q83" s="227"/>
      <c r="R83" s="227"/>
    </row>
    <row r="84" spans="1:18" ht="12.75">
      <c r="A84" s="227"/>
      <c r="B84" s="227"/>
      <c r="C84" s="227"/>
      <c r="D84" s="227"/>
      <c r="E84" s="227"/>
      <c r="F84" s="227"/>
      <c r="G84" s="227"/>
      <c r="H84" s="227"/>
      <c r="I84" s="227"/>
      <c r="J84" s="227"/>
      <c r="K84" s="227"/>
      <c r="L84" s="227"/>
      <c r="M84" s="227"/>
      <c r="N84" s="227"/>
      <c r="O84" s="227"/>
      <c r="P84" s="227"/>
      <c r="Q84" s="227"/>
      <c r="R84" s="227"/>
    </row>
    <row r="85" spans="1:18" ht="12.75">
      <c r="A85" s="227"/>
      <c r="B85" s="227"/>
      <c r="C85" s="227"/>
      <c r="D85" s="227"/>
      <c r="E85" s="227"/>
      <c r="F85" s="227"/>
      <c r="G85" s="227"/>
      <c r="H85" s="227"/>
      <c r="I85" s="227"/>
      <c r="J85" s="227"/>
      <c r="K85" s="227"/>
      <c r="L85" s="227"/>
      <c r="M85" s="227"/>
      <c r="N85" s="227"/>
      <c r="O85" s="227"/>
      <c r="P85" s="227"/>
      <c r="Q85" s="227"/>
      <c r="R85" s="227"/>
    </row>
    <row r="86" spans="1:18" ht="12.75">
      <c r="A86" s="227"/>
      <c r="B86" s="227"/>
      <c r="C86" s="227"/>
      <c r="D86" s="227"/>
      <c r="E86" s="227"/>
      <c r="F86" s="227"/>
      <c r="G86" s="227"/>
      <c r="H86" s="227"/>
      <c r="I86" s="227"/>
      <c r="J86" s="227"/>
      <c r="K86" s="227"/>
      <c r="L86" s="227"/>
      <c r="M86" s="227"/>
      <c r="N86" s="227"/>
      <c r="O86" s="227"/>
      <c r="P86" s="227"/>
      <c r="Q86" s="227"/>
      <c r="R86" s="227"/>
    </row>
    <row r="87" spans="1:18" ht="12.75">
      <c r="A87" s="227"/>
      <c r="B87" s="227"/>
      <c r="C87" s="227"/>
      <c r="D87" s="227"/>
      <c r="E87" s="227"/>
      <c r="F87" s="227"/>
      <c r="G87" s="227"/>
      <c r="H87" s="227"/>
      <c r="I87" s="227"/>
      <c r="J87" s="227"/>
      <c r="K87" s="227"/>
      <c r="L87" s="227"/>
      <c r="M87" s="227"/>
      <c r="N87" s="227"/>
      <c r="O87" s="227"/>
      <c r="P87" s="227"/>
      <c r="Q87" s="227"/>
      <c r="R87" s="227"/>
    </row>
    <row r="88" spans="1:18" ht="12.75">
      <c r="A88" s="227"/>
      <c r="B88" s="227"/>
      <c r="C88" s="227"/>
      <c r="D88" s="227"/>
      <c r="E88" s="227"/>
      <c r="F88" s="227"/>
      <c r="G88" s="227"/>
      <c r="H88" s="227"/>
      <c r="I88" s="227"/>
      <c r="J88" s="227"/>
      <c r="K88" s="227"/>
      <c r="L88" s="227"/>
      <c r="M88" s="227"/>
      <c r="N88" s="227"/>
      <c r="O88" s="227"/>
      <c r="P88" s="227"/>
      <c r="Q88" s="227"/>
      <c r="R88" s="227"/>
    </row>
    <row r="89" spans="1:18" ht="12.75">
      <c r="A89" s="227"/>
      <c r="B89" s="227"/>
      <c r="C89" s="227"/>
      <c r="D89" s="227"/>
      <c r="E89" s="227"/>
      <c r="F89" s="227"/>
      <c r="G89" s="227"/>
      <c r="H89" s="227"/>
      <c r="I89" s="227"/>
      <c r="J89" s="227"/>
      <c r="K89" s="227"/>
      <c r="L89" s="227"/>
      <c r="M89" s="227"/>
      <c r="N89" s="227"/>
      <c r="O89" s="227"/>
      <c r="P89" s="227"/>
      <c r="Q89" s="227"/>
      <c r="R89" s="227"/>
    </row>
    <row r="90" spans="1:18" ht="12.75">
      <c r="A90" s="227"/>
      <c r="B90" s="227"/>
      <c r="C90" s="227"/>
      <c r="D90" s="227"/>
      <c r="E90" s="227"/>
      <c r="F90" s="227"/>
      <c r="G90" s="227"/>
      <c r="H90" s="227"/>
      <c r="I90" s="227"/>
      <c r="J90" s="227"/>
      <c r="K90" s="227"/>
      <c r="L90" s="227"/>
      <c r="M90" s="227"/>
      <c r="N90" s="227"/>
      <c r="O90" s="227"/>
      <c r="P90" s="227"/>
      <c r="Q90" s="227"/>
      <c r="R90" s="227"/>
    </row>
    <row r="91" spans="1:18" ht="12.75">
      <c r="A91" s="227"/>
      <c r="B91" s="227"/>
      <c r="C91" s="227"/>
      <c r="D91" s="227"/>
      <c r="E91" s="227"/>
      <c r="F91" s="227"/>
      <c r="G91" s="227"/>
      <c r="H91" s="227"/>
      <c r="I91" s="227"/>
      <c r="J91" s="227"/>
      <c r="K91" s="227"/>
      <c r="L91" s="227"/>
      <c r="M91" s="227"/>
      <c r="N91" s="227"/>
      <c r="O91" s="227"/>
      <c r="P91" s="227"/>
      <c r="Q91" s="227"/>
      <c r="R91" s="227"/>
    </row>
    <row r="92" spans="1:18" ht="12.75">
      <c r="A92" s="227"/>
      <c r="B92" s="227"/>
      <c r="C92" s="227"/>
      <c r="D92" s="227"/>
      <c r="E92" s="227"/>
      <c r="F92" s="227"/>
      <c r="G92" s="227"/>
      <c r="H92" s="227"/>
      <c r="I92" s="227"/>
      <c r="J92" s="227"/>
      <c r="K92" s="227"/>
      <c r="L92" s="227"/>
      <c r="M92" s="227"/>
      <c r="N92" s="227"/>
      <c r="O92" s="227"/>
      <c r="P92" s="227"/>
      <c r="Q92" s="227"/>
      <c r="R92" s="227"/>
    </row>
    <row r="93" spans="1:18" ht="12.75">
      <c r="A93" s="227"/>
      <c r="B93" s="227"/>
      <c r="C93" s="227"/>
      <c r="D93" s="227"/>
      <c r="E93" s="227"/>
      <c r="F93" s="227"/>
      <c r="G93" s="227"/>
      <c r="H93" s="227"/>
      <c r="I93" s="227"/>
      <c r="J93" s="227"/>
      <c r="K93" s="227"/>
      <c r="L93" s="227"/>
      <c r="M93" s="227"/>
      <c r="N93" s="227"/>
      <c r="O93" s="227"/>
      <c r="P93" s="227"/>
      <c r="Q93" s="227"/>
      <c r="R93" s="227"/>
    </row>
    <row r="94" spans="1:18" ht="12.75">
      <c r="A94" s="227"/>
      <c r="B94" s="227"/>
      <c r="C94" s="227"/>
      <c r="D94" s="227"/>
      <c r="E94" s="227"/>
      <c r="F94" s="227"/>
      <c r="G94" s="227"/>
      <c r="H94" s="227"/>
      <c r="I94" s="227"/>
      <c r="J94" s="227"/>
      <c r="K94" s="227"/>
      <c r="L94" s="227"/>
      <c r="M94" s="227"/>
      <c r="N94" s="227"/>
      <c r="O94" s="227"/>
      <c r="P94" s="227"/>
      <c r="Q94" s="227"/>
      <c r="R94" s="227"/>
    </row>
    <row r="95" spans="1:18" ht="12.75">
      <c r="A95" s="227"/>
      <c r="B95" s="227"/>
      <c r="C95" s="227"/>
      <c r="D95" s="227"/>
      <c r="E95" s="227"/>
      <c r="F95" s="227"/>
      <c r="G95" s="227"/>
      <c r="H95" s="227"/>
      <c r="I95" s="227"/>
      <c r="J95" s="227"/>
      <c r="K95" s="227"/>
      <c r="L95" s="227"/>
      <c r="M95" s="227"/>
      <c r="N95" s="227"/>
      <c r="O95" s="227"/>
      <c r="P95" s="227"/>
      <c r="Q95" s="227"/>
      <c r="R95" s="227"/>
    </row>
    <row r="96" spans="1:18" ht="12.75">
      <c r="A96" s="227"/>
      <c r="B96" s="227"/>
      <c r="C96" s="227"/>
      <c r="D96" s="227"/>
      <c r="E96" s="227"/>
      <c r="F96" s="227"/>
      <c r="G96" s="227"/>
      <c r="H96" s="227"/>
      <c r="I96" s="227"/>
      <c r="J96" s="227"/>
      <c r="K96" s="227"/>
      <c r="L96" s="227"/>
      <c r="M96" s="227"/>
      <c r="N96" s="227"/>
      <c r="O96" s="227"/>
      <c r="P96" s="227"/>
      <c r="Q96" s="227"/>
      <c r="R96" s="227"/>
    </row>
    <row r="97" spans="1:18" ht="12.75">
      <c r="A97" s="227"/>
      <c r="B97" s="227"/>
      <c r="C97" s="227"/>
      <c r="D97" s="227"/>
      <c r="E97" s="227"/>
      <c r="F97" s="227"/>
      <c r="G97" s="227"/>
      <c r="H97" s="227"/>
      <c r="I97" s="227"/>
      <c r="J97" s="227"/>
      <c r="K97" s="227"/>
      <c r="L97" s="227"/>
      <c r="M97" s="227"/>
      <c r="N97" s="227"/>
      <c r="O97" s="227"/>
      <c r="P97" s="227"/>
      <c r="Q97" s="227"/>
      <c r="R97" s="227"/>
    </row>
    <row r="98" spans="1:18" ht="12.75">
      <c r="A98" s="227"/>
      <c r="B98" s="227"/>
      <c r="C98" s="227"/>
      <c r="D98" s="227"/>
      <c r="E98" s="227"/>
      <c r="F98" s="227"/>
      <c r="G98" s="227"/>
      <c r="H98" s="227"/>
      <c r="I98" s="227"/>
      <c r="J98" s="227"/>
      <c r="K98" s="227"/>
      <c r="L98" s="227"/>
      <c r="M98" s="227"/>
      <c r="N98" s="227"/>
      <c r="O98" s="227"/>
      <c r="P98" s="227"/>
      <c r="Q98" s="227"/>
      <c r="R98" s="227"/>
    </row>
    <row r="99" spans="1:18" ht="12.75">
      <c r="A99" s="227"/>
      <c r="B99" s="227"/>
      <c r="C99" s="227"/>
      <c r="D99" s="227"/>
      <c r="E99" s="227"/>
      <c r="F99" s="227"/>
      <c r="G99" s="227"/>
      <c r="H99" s="227"/>
      <c r="I99" s="227"/>
      <c r="J99" s="227"/>
      <c r="K99" s="227"/>
      <c r="L99" s="227"/>
      <c r="M99" s="227"/>
      <c r="N99" s="227"/>
      <c r="O99" s="227"/>
      <c r="P99" s="227"/>
      <c r="Q99" s="227"/>
      <c r="R99" s="227"/>
    </row>
    <row r="100" spans="1:18" ht="12.75">
      <c r="A100" s="227"/>
      <c r="B100" s="227"/>
      <c r="C100" s="227"/>
      <c r="D100" s="227"/>
      <c r="E100" s="227"/>
      <c r="F100" s="227"/>
      <c r="G100" s="227"/>
      <c r="H100" s="227"/>
      <c r="I100" s="227"/>
      <c r="J100" s="227"/>
      <c r="K100" s="227"/>
      <c r="L100" s="227"/>
      <c r="M100" s="227"/>
      <c r="N100" s="227"/>
      <c r="O100" s="227"/>
      <c r="P100" s="227"/>
      <c r="Q100" s="227"/>
      <c r="R100" s="227"/>
    </row>
    <row r="101" spans="1:18" ht="12.75">
      <c r="A101" s="227"/>
      <c r="B101" s="227"/>
      <c r="C101" s="227"/>
      <c r="D101" s="227"/>
      <c r="E101" s="227"/>
      <c r="F101" s="227"/>
      <c r="G101" s="227"/>
      <c r="H101" s="227"/>
      <c r="I101" s="227"/>
      <c r="J101" s="227"/>
      <c r="K101" s="227"/>
      <c r="L101" s="227"/>
      <c r="M101" s="227"/>
      <c r="N101" s="227"/>
      <c r="O101" s="227"/>
      <c r="P101" s="227"/>
      <c r="Q101" s="227"/>
      <c r="R101" s="227"/>
    </row>
    <row r="102" spans="1:18" ht="12.75">
      <c r="A102" s="227"/>
      <c r="B102" s="227"/>
      <c r="C102" s="227"/>
      <c r="D102" s="227"/>
      <c r="E102" s="227"/>
      <c r="F102" s="227"/>
      <c r="G102" s="227"/>
      <c r="H102" s="227"/>
      <c r="I102" s="227"/>
      <c r="J102" s="227"/>
      <c r="K102" s="227"/>
      <c r="L102" s="227"/>
      <c r="M102" s="227"/>
      <c r="N102" s="227"/>
      <c r="O102" s="227"/>
      <c r="P102" s="227"/>
      <c r="Q102" s="227"/>
      <c r="R102" s="227"/>
    </row>
    <row r="103" spans="1:18" ht="12.75">
      <c r="A103" s="227"/>
      <c r="B103" s="227"/>
      <c r="C103" s="227"/>
      <c r="D103" s="227"/>
      <c r="E103" s="227"/>
      <c r="F103" s="227"/>
      <c r="G103" s="227"/>
      <c r="H103" s="227"/>
      <c r="I103" s="227"/>
      <c r="J103" s="227"/>
      <c r="K103" s="227"/>
      <c r="L103" s="227"/>
      <c r="M103" s="227"/>
      <c r="N103" s="227"/>
      <c r="O103" s="227"/>
      <c r="P103" s="227"/>
      <c r="Q103" s="227"/>
      <c r="R103" s="227"/>
    </row>
    <row r="104" spans="1:18" ht="12.75">
      <c r="A104" s="227"/>
      <c r="B104" s="227"/>
      <c r="C104" s="227"/>
      <c r="D104" s="227"/>
      <c r="E104" s="227"/>
      <c r="F104" s="227"/>
      <c r="G104" s="227"/>
      <c r="H104" s="227"/>
      <c r="I104" s="227"/>
      <c r="J104" s="227"/>
      <c r="K104" s="227"/>
      <c r="L104" s="227"/>
      <c r="M104" s="227"/>
      <c r="N104" s="227"/>
      <c r="O104" s="227"/>
      <c r="P104" s="227"/>
      <c r="Q104" s="227"/>
      <c r="R104" s="227"/>
    </row>
    <row r="105" spans="1:18" ht="12.75">
      <c r="A105" s="227"/>
      <c r="B105" s="227"/>
      <c r="C105" s="227"/>
      <c r="D105" s="227"/>
      <c r="E105" s="227"/>
      <c r="F105" s="227"/>
      <c r="G105" s="227"/>
      <c r="H105" s="227"/>
      <c r="I105" s="227"/>
      <c r="J105" s="227"/>
      <c r="K105" s="227"/>
      <c r="L105" s="227"/>
      <c r="M105" s="227"/>
      <c r="N105" s="227"/>
      <c r="O105" s="227"/>
      <c r="P105" s="227"/>
      <c r="Q105" s="227"/>
      <c r="R105" s="227"/>
    </row>
    <row r="106" spans="1:18" ht="12.75">
      <c r="A106" s="227"/>
      <c r="B106" s="227"/>
      <c r="C106" s="227"/>
      <c r="D106" s="227"/>
      <c r="E106" s="227"/>
      <c r="F106" s="227"/>
      <c r="G106" s="227"/>
      <c r="H106" s="227"/>
      <c r="I106" s="227"/>
      <c r="J106" s="227"/>
      <c r="K106" s="227"/>
      <c r="L106" s="227"/>
      <c r="M106" s="227"/>
      <c r="N106" s="227"/>
      <c r="O106" s="227"/>
      <c r="P106" s="227"/>
      <c r="Q106" s="227"/>
      <c r="R106" s="227"/>
    </row>
    <row r="107" spans="1:18" ht="12.75">
      <c r="A107" s="227"/>
      <c r="B107" s="227"/>
      <c r="C107" s="227"/>
      <c r="D107" s="227"/>
      <c r="E107" s="227"/>
      <c r="F107" s="227"/>
      <c r="G107" s="227"/>
      <c r="H107" s="227"/>
      <c r="I107" s="227"/>
      <c r="J107" s="227"/>
      <c r="K107" s="227"/>
      <c r="L107" s="227"/>
      <c r="M107" s="227"/>
      <c r="N107" s="227"/>
      <c r="O107" s="227"/>
      <c r="P107" s="227"/>
      <c r="Q107" s="227"/>
      <c r="R107" s="227"/>
    </row>
    <row r="108" spans="1:18" ht="12.75">
      <c r="A108" s="227"/>
      <c r="B108" s="227"/>
      <c r="C108" s="227"/>
      <c r="D108" s="227"/>
      <c r="E108" s="227"/>
      <c r="F108" s="227"/>
      <c r="G108" s="227"/>
      <c r="H108" s="227"/>
      <c r="I108" s="227"/>
      <c r="J108" s="227"/>
      <c r="K108" s="227"/>
      <c r="L108" s="227"/>
      <c r="M108" s="227"/>
      <c r="N108" s="227"/>
      <c r="O108" s="227"/>
      <c r="P108" s="227"/>
      <c r="Q108" s="227"/>
      <c r="R108" s="227"/>
    </row>
    <row r="109" spans="1:18" ht="12.75">
      <c r="A109" s="227"/>
      <c r="B109" s="227"/>
      <c r="C109" s="227"/>
      <c r="D109" s="227"/>
      <c r="E109" s="227"/>
      <c r="F109" s="227"/>
      <c r="G109" s="227"/>
      <c r="H109" s="227"/>
      <c r="I109" s="227"/>
      <c r="J109" s="227"/>
      <c r="K109" s="227"/>
      <c r="L109" s="227"/>
      <c r="M109" s="227"/>
      <c r="N109" s="227"/>
      <c r="O109" s="227"/>
      <c r="P109" s="227"/>
      <c r="Q109" s="227"/>
      <c r="R109" s="227"/>
    </row>
    <row r="110" spans="1:18" ht="12.75">
      <c r="A110" s="227"/>
      <c r="B110" s="227"/>
      <c r="C110" s="227"/>
      <c r="D110" s="227"/>
      <c r="E110" s="227"/>
      <c r="F110" s="227"/>
      <c r="G110" s="227"/>
      <c r="H110" s="227"/>
      <c r="I110" s="227"/>
      <c r="J110" s="227"/>
      <c r="K110" s="227"/>
      <c r="L110" s="227"/>
      <c r="M110" s="227"/>
      <c r="N110" s="227"/>
      <c r="O110" s="227"/>
      <c r="P110" s="227"/>
      <c r="Q110" s="227"/>
      <c r="R110" s="227"/>
    </row>
    <row r="111" spans="1:18" ht="12.75">
      <c r="A111" s="227"/>
      <c r="B111" s="227"/>
      <c r="C111" s="227"/>
      <c r="D111" s="227"/>
      <c r="E111" s="227"/>
      <c r="F111" s="227"/>
      <c r="G111" s="227"/>
      <c r="H111" s="227"/>
      <c r="I111" s="227"/>
      <c r="J111" s="227"/>
      <c r="K111" s="227"/>
      <c r="L111" s="227"/>
      <c r="M111" s="227"/>
      <c r="N111" s="227"/>
      <c r="O111" s="227"/>
      <c r="P111" s="227"/>
      <c r="Q111" s="227"/>
      <c r="R111" s="227"/>
    </row>
    <row r="112" spans="1:18" ht="12.75">
      <c r="A112" s="227"/>
      <c r="B112" s="227"/>
      <c r="C112" s="227"/>
      <c r="D112" s="227"/>
      <c r="E112" s="227"/>
      <c r="F112" s="227"/>
      <c r="G112" s="227"/>
      <c r="H112" s="227"/>
      <c r="I112" s="227"/>
      <c r="J112" s="227"/>
      <c r="K112" s="227"/>
      <c r="L112" s="227"/>
      <c r="M112" s="227"/>
      <c r="N112" s="227"/>
      <c r="O112" s="227"/>
      <c r="P112" s="227"/>
      <c r="Q112" s="227"/>
      <c r="R112" s="227"/>
    </row>
    <row r="113" spans="1:18" ht="12.75">
      <c r="A113" s="227"/>
      <c r="B113" s="227"/>
      <c r="C113" s="227"/>
      <c r="D113" s="227"/>
      <c r="E113" s="227"/>
      <c r="F113" s="227"/>
      <c r="G113" s="227"/>
      <c r="H113" s="227"/>
      <c r="I113" s="227"/>
      <c r="J113" s="227"/>
      <c r="K113" s="227"/>
      <c r="L113" s="227"/>
      <c r="M113" s="227"/>
      <c r="N113" s="227"/>
      <c r="O113" s="227"/>
      <c r="P113" s="227"/>
      <c r="Q113" s="227"/>
      <c r="R113" s="227"/>
    </row>
    <row r="114" spans="1:18" ht="12.75">
      <c r="A114" s="227"/>
      <c r="B114" s="227"/>
      <c r="C114" s="227"/>
      <c r="D114" s="227"/>
      <c r="E114" s="227"/>
      <c r="F114" s="227"/>
      <c r="G114" s="227"/>
      <c r="H114" s="227"/>
      <c r="I114" s="227"/>
      <c r="J114" s="227"/>
      <c r="K114" s="227"/>
      <c r="L114" s="227"/>
      <c r="M114" s="227"/>
      <c r="N114" s="227"/>
      <c r="O114" s="227"/>
      <c r="P114" s="227"/>
      <c r="Q114" s="227"/>
      <c r="R114" s="227"/>
    </row>
    <row r="115" spans="1:18" ht="12.75">
      <c r="A115" s="227"/>
      <c r="B115" s="227"/>
      <c r="C115" s="227"/>
      <c r="D115" s="227"/>
      <c r="E115" s="227"/>
      <c r="F115" s="227"/>
      <c r="G115" s="227"/>
      <c r="H115" s="227"/>
      <c r="I115" s="227"/>
      <c r="J115" s="227"/>
      <c r="K115" s="227"/>
      <c r="L115" s="227"/>
      <c r="M115" s="227"/>
      <c r="N115" s="227"/>
      <c r="O115" s="227"/>
      <c r="P115" s="227"/>
      <c r="Q115" s="227"/>
      <c r="R115" s="227"/>
    </row>
    <row r="116" spans="1:18" ht="12.75">
      <c r="A116" s="227"/>
      <c r="B116" s="227"/>
      <c r="C116" s="227"/>
      <c r="D116" s="227"/>
      <c r="E116" s="227"/>
      <c r="F116" s="227"/>
      <c r="G116" s="227"/>
      <c r="H116" s="227"/>
      <c r="I116" s="227"/>
      <c r="J116" s="227"/>
      <c r="K116" s="227"/>
      <c r="L116" s="227"/>
      <c r="M116" s="227"/>
      <c r="N116" s="227"/>
      <c r="O116" s="227"/>
      <c r="P116" s="227"/>
      <c r="Q116" s="227"/>
      <c r="R116" s="227"/>
    </row>
    <row r="117" spans="1:18" ht="12.75">
      <c r="A117" s="227"/>
      <c r="B117" s="227"/>
      <c r="C117" s="227"/>
      <c r="D117" s="227"/>
      <c r="E117" s="227"/>
      <c r="F117" s="227"/>
      <c r="G117" s="227"/>
      <c r="H117" s="227"/>
      <c r="I117" s="227"/>
      <c r="J117" s="227"/>
      <c r="K117" s="227"/>
      <c r="L117" s="227"/>
      <c r="M117" s="227"/>
      <c r="N117" s="227"/>
      <c r="O117" s="227"/>
      <c r="P117" s="227"/>
      <c r="Q117" s="227"/>
      <c r="R117" s="227"/>
    </row>
    <row r="118" spans="1:18" ht="12.75">
      <c r="A118" s="227"/>
      <c r="B118" s="227"/>
      <c r="C118" s="227"/>
      <c r="D118" s="227"/>
      <c r="E118" s="227"/>
      <c r="F118" s="227"/>
      <c r="G118" s="227"/>
      <c r="H118" s="227"/>
      <c r="I118" s="227"/>
      <c r="J118" s="227"/>
      <c r="K118" s="227"/>
      <c r="L118" s="227"/>
      <c r="M118" s="227"/>
      <c r="N118" s="227"/>
      <c r="O118" s="227"/>
      <c r="P118" s="227"/>
      <c r="Q118" s="227"/>
      <c r="R118" s="227"/>
    </row>
    <row r="119" spans="1:18" ht="12.75">
      <c r="A119" s="227"/>
      <c r="B119" s="227"/>
      <c r="C119" s="227"/>
      <c r="D119" s="227"/>
      <c r="E119" s="227"/>
      <c r="F119" s="227"/>
      <c r="G119" s="227"/>
      <c r="H119" s="227"/>
      <c r="I119" s="227"/>
      <c r="J119" s="227"/>
      <c r="K119" s="227"/>
      <c r="L119" s="227"/>
      <c r="M119" s="227"/>
      <c r="N119" s="227"/>
      <c r="O119" s="227"/>
      <c r="P119" s="227"/>
      <c r="Q119" s="227"/>
      <c r="R119" s="227"/>
    </row>
    <row r="120" spans="1:18" ht="12.75">
      <c r="A120" s="227"/>
      <c r="B120" s="227"/>
      <c r="C120" s="227"/>
      <c r="D120" s="227"/>
      <c r="E120" s="227"/>
      <c r="F120" s="227"/>
      <c r="G120" s="227"/>
      <c r="H120" s="227"/>
      <c r="I120" s="227"/>
      <c r="J120" s="227"/>
      <c r="K120" s="227"/>
      <c r="L120" s="227"/>
      <c r="M120" s="227"/>
      <c r="N120" s="227"/>
      <c r="O120" s="227"/>
      <c r="P120" s="227"/>
      <c r="Q120" s="227"/>
      <c r="R120" s="227"/>
    </row>
    <row r="121" spans="1:18" ht="12.75">
      <c r="A121" s="227"/>
      <c r="B121" s="227"/>
      <c r="C121" s="227"/>
      <c r="D121" s="227"/>
      <c r="E121" s="227"/>
      <c r="F121" s="227"/>
      <c r="G121" s="227"/>
      <c r="H121" s="227"/>
      <c r="I121" s="227"/>
      <c r="J121" s="227"/>
      <c r="K121" s="227"/>
      <c r="L121" s="227"/>
      <c r="M121" s="227"/>
      <c r="N121" s="227"/>
      <c r="O121" s="227"/>
      <c r="P121" s="227"/>
      <c r="Q121" s="227"/>
      <c r="R121" s="227"/>
    </row>
    <row r="122" spans="1:18" ht="12.75">
      <c r="A122" s="227"/>
      <c r="B122" s="227"/>
      <c r="C122" s="227"/>
      <c r="D122" s="227"/>
      <c r="E122" s="227"/>
      <c r="F122" s="227"/>
      <c r="G122" s="227"/>
      <c r="H122" s="227"/>
      <c r="I122" s="227"/>
      <c r="J122" s="227"/>
      <c r="K122" s="227"/>
      <c r="L122" s="227"/>
      <c r="M122" s="227"/>
      <c r="N122" s="227"/>
      <c r="O122" s="227"/>
      <c r="P122" s="227"/>
      <c r="Q122" s="227"/>
      <c r="R122" s="227"/>
    </row>
    <row r="123" spans="1:18" ht="12.75">
      <c r="A123" s="227"/>
      <c r="B123" s="227"/>
      <c r="C123" s="227"/>
      <c r="D123" s="227"/>
      <c r="E123" s="227"/>
      <c r="F123" s="227"/>
      <c r="G123" s="227"/>
      <c r="H123" s="227"/>
      <c r="I123" s="227"/>
      <c r="J123" s="227"/>
      <c r="K123" s="227"/>
      <c r="L123" s="227"/>
      <c r="M123" s="227"/>
      <c r="N123" s="227"/>
      <c r="O123" s="227"/>
      <c r="P123" s="227"/>
      <c r="Q123" s="227"/>
      <c r="R123" s="227"/>
    </row>
    <row r="124" spans="1:18" ht="12.75">
      <c r="A124" s="227"/>
      <c r="B124" s="227"/>
      <c r="C124" s="227"/>
      <c r="D124" s="227"/>
      <c r="E124" s="227"/>
      <c r="F124" s="227"/>
      <c r="G124" s="227"/>
      <c r="H124" s="227"/>
      <c r="I124" s="227"/>
      <c r="J124" s="227"/>
      <c r="K124" s="227"/>
      <c r="L124" s="227"/>
      <c r="M124" s="227"/>
      <c r="N124" s="227"/>
      <c r="O124" s="227"/>
      <c r="P124" s="227"/>
      <c r="Q124" s="227"/>
      <c r="R124" s="227"/>
    </row>
    <row r="125" spans="1:18" ht="12.75">
      <c r="A125" s="227"/>
      <c r="B125" s="227"/>
      <c r="C125" s="227"/>
      <c r="D125" s="227"/>
      <c r="E125" s="227"/>
      <c r="F125" s="227"/>
      <c r="G125" s="227"/>
      <c r="H125" s="227"/>
      <c r="I125" s="227"/>
      <c r="J125" s="227"/>
      <c r="K125" s="227"/>
      <c r="L125" s="227"/>
      <c r="M125" s="227"/>
      <c r="N125" s="227"/>
      <c r="O125" s="227"/>
      <c r="P125" s="227"/>
      <c r="Q125" s="227"/>
      <c r="R125" s="227"/>
    </row>
    <row r="126" spans="1:18" ht="12.75">
      <c r="A126" s="227"/>
      <c r="B126" s="227"/>
      <c r="C126" s="227"/>
      <c r="D126" s="227"/>
      <c r="E126" s="227"/>
      <c r="F126" s="227"/>
      <c r="G126" s="227"/>
      <c r="H126" s="227"/>
      <c r="I126" s="227"/>
      <c r="J126" s="227"/>
      <c r="K126" s="227"/>
      <c r="L126" s="227"/>
      <c r="M126" s="227"/>
      <c r="N126" s="227"/>
      <c r="O126" s="227"/>
      <c r="P126" s="227"/>
      <c r="Q126" s="227"/>
      <c r="R126" s="227"/>
    </row>
    <row r="127" spans="1:18" ht="12.75">
      <c r="A127" s="227"/>
      <c r="B127" s="227"/>
      <c r="C127" s="227"/>
      <c r="D127" s="227"/>
      <c r="E127" s="227"/>
      <c r="F127" s="227"/>
      <c r="G127" s="227"/>
      <c r="H127" s="227"/>
      <c r="I127" s="227"/>
      <c r="J127" s="227"/>
      <c r="K127" s="227"/>
      <c r="L127" s="227"/>
      <c r="M127" s="227"/>
      <c r="N127" s="227"/>
      <c r="O127" s="227"/>
      <c r="P127" s="227"/>
      <c r="Q127" s="227"/>
      <c r="R127" s="227"/>
    </row>
    <row r="128" spans="1:18" ht="12.75">
      <c r="A128" s="227"/>
      <c r="B128" s="227"/>
      <c r="C128" s="227"/>
      <c r="D128" s="227"/>
      <c r="E128" s="227"/>
      <c r="F128" s="227"/>
      <c r="G128" s="227"/>
      <c r="H128" s="227"/>
      <c r="I128" s="227"/>
      <c r="J128" s="227"/>
      <c r="K128" s="227"/>
      <c r="L128" s="227"/>
      <c r="M128" s="227"/>
      <c r="N128" s="227"/>
      <c r="O128" s="227"/>
      <c r="P128" s="227"/>
      <c r="Q128" s="227"/>
      <c r="R128" s="227"/>
    </row>
    <row r="129" spans="1:18" ht="12.75">
      <c r="A129" s="227"/>
      <c r="B129" s="227"/>
      <c r="C129" s="227"/>
      <c r="D129" s="227"/>
      <c r="E129" s="227"/>
      <c r="F129" s="227"/>
      <c r="G129" s="227"/>
      <c r="H129" s="227"/>
      <c r="I129" s="227"/>
      <c r="J129" s="227"/>
      <c r="K129" s="227"/>
      <c r="L129" s="227"/>
      <c r="M129" s="227"/>
      <c r="N129" s="227"/>
      <c r="O129" s="227"/>
      <c r="P129" s="227"/>
      <c r="Q129" s="227"/>
      <c r="R129" s="227"/>
    </row>
    <row r="130" spans="1:18" ht="12.75">
      <c r="A130" s="227"/>
      <c r="B130" s="227"/>
      <c r="C130" s="227"/>
      <c r="D130" s="227"/>
      <c r="E130" s="227"/>
      <c r="F130" s="227"/>
      <c r="G130" s="227"/>
      <c r="H130" s="227"/>
      <c r="I130" s="227"/>
      <c r="J130" s="227"/>
      <c r="K130" s="227"/>
      <c r="L130" s="227"/>
      <c r="M130" s="227"/>
      <c r="N130" s="227"/>
      <c r="O130" s="227"/>
      <c r="P130" s="227"/>
      <c r="Q130" s="227"/>
      <c r="R130" s="227"/>
    </row>
    <row r="131" spans="1:18" ht="12.75">
      <c r="A131" s="227"/>
      <c r="B131" s="227"/>
      <c r="C131" s="227"/>
      <c r="D131" s="227"/>
      <c r="E131" s="227"/>
      <c r="F131" s="227"/>
      <c r="G131" s="227"/>
      <c r="H131" s="227"/>
      <c r="I131" s="227"/>
      <c r="J131" s="227"/>
      <c r="K131" s="227"/>
      <c r="L131" s="227"/>
      <c r="M131" s="227"/>
      <c r="N131" s="227"/>
      <c r="O131" s="227"/>
      <c r="P131" s="227"/>
      <c r="Q131" s="227"/>
      <c r="R131" s="227"/>
    </row>
    <row r="132" spans="1:18" ht="12.75">
      <c r="A132" s="227"/>
      <c r="B132" s="227"/>
      <c r="C132" s="227"/>
      <c r="D132" s="227"/>
      <c r="E132" s="227"/>
      <c r="F132" s="227"/>
      <c r="G132" s="227"/>
      <c r="H132" s="227"/>
      <c r="I132" s="227"/>
      <c r="J132" s="227"/>
      <c r="K132" s="227"/>
      <c r="L132" s="227"/>
      <c r="M132" s="227"/>
      <c r="N132" s="227"/>
      <c r="O132" s="227"/>
      <c r="P132" s="227"/>
      <c r="Q132" s="227"/>
      <c r="R132" s="227"/>
    </row>
    <row r="133" spans="1:18" ht="12.75">
      <c r="A133" s="227"/>
      <c r="B133" s="227"/>
      <c r="C133" s="227"/>
      <c r="D133" s="227"/>
      <c r="E133" s="227"/>
      <c r="F133" s="227"/>
      <c r="G133" s="227"/>
      <c r="H133" s="227"/>
      <c r="I133" s="227"/>
      <c r="J133" s="227"/>
      <c r="K133" s="227"/>
      <c r="L133" s="227"/>
      <c r="M133" s="227"/>
      <c r="N133" s="227"/>
      <c r="O133" s="227"/>
      <c r="P133" s="227"/>
      <c r="Q133" s="227"/>
      <c r="R133" s="227"/>
    </row>
    <row r="134" spans="1:18" ht="12.75">
      <c r="A134" s="227"/>
      <c r="B134" s="227"/>
      <c r="C134" s="227"/>
      <c r="D134" s="227"/>
      <c r="E134" s="227"/>
      <c r="F134" s="227"/>
      <c r="G134" s="227"/>
      <c r="H134" s="227"/>
      <c r="I134" s="227"/>
      <c r="J134" s="227"/>
      <c r="K134" s="227"/>
      <c r="L134" s="227"/>
      <c r="M134" s="227"/>
      <c r="N134" s="227"/>
      <c r="O134" s="227"/>
      <c r="P134" s="227"/>
      <c r="Q134" s="227"/>
      <c r="R134" s="227"/>
    </row>
    <row r="135" spans="1:18" ht="12.75">
      <c r="A135" s="227"/>
      <c r="B135" s="227"/>
      <c r="C135" s="227"/>
      <c r="D135" s="227"/>
      <c r="E135" s="227"/>
      <c r="F135" s="227"/>
      <c r="G135" s="227"/>
      <c r="H135" s="227"/>
      <c r="I135" s="227"/>
      <c r="J135" s="227"/>
      <c r="K135" s="227"/>
      <c r="L135" s="227"/>
      <c r="M135" s="227"/>
      <c r="N135" s="227"/>
      <c r="O135" s="227"/>
      <c r="P135" s="227"/>
      <c r="Q135" s="227"/>
      <c r="R135" s="227"/>
    </row>
    <row r="136" spans="1:18" ht="12.75">
      <c r="A136" s="227"/>
      <c r="B136" s="227"/>
      <c r="C136" s="227"/>
      <c r="D136" s="227"/>
      <c r="E136" s="227"/>
      <c r="F136" s="227"/>
      <c r="G136" s="227"/>
      <c r="H136" s="227"/>
      <c r="I136" s="227"/>
      <c r="J136" s="227"/>
      <c r="K136" s="227"/>
      <c r="L136" s="227"/>
      <c r="M136" s="227"/>
      <c r="N136" s="227"/>
      <c r="O136" s="227"/>
      <c r="P136" s="227"/>
      <c r="Q136" s="227"/>
      <c r="R136" s="227"/>
    </row>
    <row r="137" spans="1:18" ht="12.75">
      <c r="A137" s="227"/>
      <c r="B137" s="227"/>
      <c r="C137" s="227"/>
      <c r="D137" s="227"/>
      <c r="E137" s="227"/>
      <c r="F137" s="227"/>
      <c r="G137" s="227"/>
      <c r="H137" s="227"/>
      <c r="I137" s="227"/>
      <c r="J137" s="227"/>
      <c r="K137" s="227"/>
      <c r="L137" s="227"/>
      <c r="M137" s="227"/>
      <c r="N137" s="227"/>
      <c r="O137" s="227"/>
      <c r="P137" s="227"/>
      <c r="Q137" s="227"/>
      <c r="R137" s="227"/>
    </row>
    <row r="138" spans="1:18" ht="12.75">
      <c r="A138" s="227"/>
      <c r="B138" s="227"/>
      <c r="C138" s="227"/>
      <c r="D138" s="227"/>
      <c r="E138" s="227"/>
      <c r="F138" s="227"/>
      <c r="G138" s="227"/>
      <c r="H138" s="227"/>
      <c r="I138" s="227"/>
      <c r="J138" s="227"/>
      <c r="K138" s="227"/>
      <c r="L138" s="227"/>
      <c r="M138" s="227"/>
      <c r="N138" s="227"/>
      <c r="O138" s="227"/>
      <c r="P138" s="227"/>
      <c r="Q138" s="227"/>
      <c r="R138" s="227"/>
    </row>
    <row r="139" spans="1:18" ht="12.75">
      <c r="A139" s="227"/>
      <c r="B139" s="227"/>
      <c r="C139" s="227"/>
      <c r="D139" s="227"/>
      <c r="E139" s="227"/>
      <c r="F139" s="227"/>
      <c r="G139" s="227"/>
      <c r="H139" s="227"/>
      <c r="I139" s="227"/>
      <c r="J139" s="227"/>
      <c r="K139" s="227"/>
      <c r="L139" s="227"/>
      <c r="M139" s="227"/>
      <c r="N139" s="227"/>
      <c r="O139" s="227"/>
      <c r="P139" s="227"/>
      <c r="Q139" s="227"/>
      <c r="R139" s="227"/>
    </row>
    <row r="140" spans="1:18" ht="12.75">
      <c r="A140" s="227"/>
      <c r="B140" s="227"/>
      <c r="C140" s="227"/>
      <c r="D140" s="227"/>
      <c r="E140" s="227"/>
      <c r="F140" s="227"/>
      <c r="G140" s="227"/>
      <c r="H140" s="227"/>
      <c r="I140" s="227"/>
      <c r="J140" s="227"/>
      <c r="K140" s="227"/>
      <c r="L140" s="227"/>
      <c r="M140" s="227"/>
      <c r="N140" s="227"/>
      <c r="O140" s="227"/>
      <c r="P140" s="227"/>
      <c r="Q140" s="227"/>
      <c r="R140" s="227"/>
    </row>
    <row r="141" spans="1:18" ht="12.75">
      <c r="A141" s="227"/>
      <c r="B141" s="227"/>
      <c r="C141" s="227"/>
      <c r="D141" s="227"/>
      <c r="E141" s="227"/>
      <c r="F141" s="227"/>
      <c r="G141" s="227"/>
      <c r="H141" s="227"/>
      <c r="I141" s="227"/>
      <c r="J141" s="227"/>
      <c r="K141" s="227"/>
      <c r="L141" s="227"/>
      <c r="M141" s="227"/>
      <c r="N141" s="227"/>
      <c r="O141" s="227"/>
      <c r="P141" s="227"/>
      <c r="Q141" s="227"/>
      <c r="R141" s="227"/>
    </row>
    <row r="142" spans="1:18" ht="12.75">
      <c r="A142" s="227"/>
      <c r="B142" s="227"/>
      <c r="C142" s="227"/>
      <c r="D142" s="227"/>
      <c r="E142" s="227"/>
      <c r="F142" s="227"/>
      <c r="G142" s="227"/>
      <c r="H142" s="227"/>
      <c r="I142" s="227"/>
      <c r="J142" s="227"/>
      <c r="K142" s="227"/>
      <c r="L142" s="227"/>
      <c r="M142" s="227"/>
      <c r="N142" s="227"/>
      <c r="O142" s="227"/>
      <c r="P142" s="227"/>
      <c r="Q142" s="227"/>
      <c r="R142" s="227"/>
    </row>
    <row r="143" spans="1:18" ht="12.75">
      <c r="A143" s="227"/>
      <c r="B143" s="227"/>
      <c r="C143" s="227"/>
      <c r="D143" s="227"/>
      <c r="E143" s="227"/>
      <c r="F143" s="227"/>
      <c r="G143" s="227"/>
      <c r="H143" s="227"/>
      <c r="I143" s="227"/>
      <c r="J143" s="227"/>
      <c r="K143" s="227"/>
      <c r="L143" s="227"/>
      <c r="M143" s="227"/>
      <c r="N143" s="227"/>
      <c r="O143" s="227"/>
      <c r="P143" s="227"/>
      <c r="Q143" s="227"/>
      <c r="R143" s="227"/>
    </row>
    <row r="144" spans="1:18" ht="12.75">
      <c r="A144" s="227"/>
      <c r="B144" s="227"/>
      <c r="C144" s="227"/>
      <c r="D144" s="227"/>
      <c r="E144" s="227"/>
      <c r="F144" s="227"/>
      <c r="G144" s="227"/>
      <c r="H144" s="227"/>
      <c r="I144" s="227"/>
      <c r="J144" s="227"/>
      <c r="K144" s="227"/>
      <c r="L144" s="227"/>
      <c r="M144" s="227"/>
      <c r="N144" s="227"/>
      <c r="O144" s="227"/>
      <c r="P144" s="227"/>
      <c r="Q144" s="227"/>
      <c r="R144" s="227"/>
    </row>
  </sheetData>
  <sheetProtection/>
  <mergeCells count="85">
    <mergeCell ref="X5:Y5"/>
    <mergeCell ref="A1:K1"/>
    <mergeCell ref="N1:AC1"/>
    <mergeCell ref="A2:B2"/>
    <mergeCell ref="C2:G2"/>
    <mergeCell ref="N2:O2"/>
    <mergeCell ref="P2:T2"/>
    <mergeCell ref="B3:G4"/>
    <mergeCell ref="P3:V4"/>
    <mergeCell ref="A5:D5"/>
    <mergeCell ref="E5:F5"/>
    <mergeCell ref="G5:M5"/>
    <mergeCell ref="N5:Q5"/>
    <mergeCell ref="H6:M6"/>
    <mergeCell ref="N6:Q6"/>
    <mergeCell ref="A7:D7"/>
    <mergeCell ref="E7:F7"/>
    <mergeCell ref="H7:M7"/>
    <mergeCell ref="A6:D6"/>
    <mergeCell ref="E6:F6"/>
    <mergeCell ref="N7:Q7"/>
    <mergeCell ref="N11:Q11"/>
    <mergeCell ref="A8:D8"/>
    <mergeCell ref="E8:F8"/>
    <mergeCell ref="H8:M8"/>
    <mergeCell ref="N8:Q8"/>
    <mergeCell ref="A9:D9"/>
    <mergeCell ref="A10:D10"/>
    <mergeCell ref="E10:F10"/>
    <mergeCell ref="H10:M10"/>
    <mergeCell ref="N10:Q10"/>
    <mergeCell ref="E9:F9"/>
    <mergeCell ref="H9:M9"/>
    <mergeCell ref="N9:Q9"/>
    <mergeCell ref="N16:Q16"/>
    <mergeCell ref="N17:Q17"/>
    <mergeCell ref="N14:Q14"/>
    <mergeCell ref="N15:Q15"/>
    <mergeCell ref="N12:Q12"/>
    <mergeCell ref="N13:Q13"/>
    <mergeCell ref="N24:Q24"/>
    <mergeCell ref="N25:Q25"/>
    <mergeCell ref="N20:Q20"/>
    <mergeCell ref="N21:Q21"/>
    <mergeCell ref="N18:Q18"/>
    <mergeCell ref="N19:Q19"/>
    <mergeCell ref="R30:S30"/>
    <mergeCell ref="N26:Q26"/>
    <mergeCell ref="R26:AB26"/>
    <mergeCell ref="A27:K27"/>
    <mergeCell ref="N27:Q27"/>
    <mergeCell ref="A28:E28"/>
    <mergeCell ref="G28:H28"/>
    <mergeCell ref="I28:K28"/>
    <mergeCell ref="P28:Q28"/>
    <mergeCell ref="W30:AA30"/>
    <mergeCell ref="R32:S32"/>
    <mergeCell ref="AB32:AC32"/>
    <mergeCell ref="A24:M24"/>
    <mergeCell ref="A25:M25"/>
    <mergeCell ref="B31:C31"/>
    <mergeCell ref="G31:H31"/>
    <mergeCell ref="I31:J31"/>
    <mergeCell ref="K31:L31"/>
    <mergeCell ref="R31:S31"/>
    <mergeCell ref="AB31:AC31"/>
    <mergeCell ref="R29:S29"/>
    <mergeCell ref="B30:C30"/>
    <mergeCell ref="G30:H30"/>
    <mergeCell ref="I30:J30"/>
    <mergeCell ref="K30:L30"/>
    <mergeCell ref="N30:P30"/>
    <mergeCell ref="A20:M20"/>
    <mergeCell ref="A21:M21"/>
    <mergeCell ref="A22:M22"/>
    <mergeCell ref="A23:M23"/>
    <mergeCell ref="A11:M11"/>
    <mergeCell ref="A12:M12"/>
    <mergeCell ref="A13:M13"/>
    <mergeCell ref="A14:M14"/>
    <mergeCell ref="A15:M15"/>
    <mergeCell ref="A16:M16"/>
    <mergeCell ref="A17:M17"/>
    <mergeCell ref="A18:M18"/>
    <mergeCell ref="A19:M19"/>
  </mergeCells>
  <hyperlinks>
    <hyperlink ref="M1" location="LIST!A1" display="BACK TO MENU LIST"/>
  </hyperlinks>
  <printOptions/>
  <pageMargins left="0.7" right="0.45" top="0.75" bottom="0.5" header="0.3" footer="0.3"/>
  <pageSetup horizontalDpi="1200" verticalDpi="1200" orientation="landscape" scale="77" r:id="rId1"/>
  <colBreaks count="1" manualBreakCount="1">
    <brk id="13" max="65535" man="1"/>
  </colBreaks>
</worksheet>
</file>

<file path=xl/worksheets/sheet8.xml><?xml version="1.0" encoding="utf-8"?>
<worksheet xmlns="http://schemas.openxmlformats.org/spreadsheetml/2006/main" xmlns:r="http://schemas.openxmlformats.org/officeDocument/2006/relationships">
  <dimension ref="A1:AH30"/>
  <sheetViews>
    <sheetView zoomScalePageLayoutView="0" workbookViewId="0" topLeftCell="A1">
      <selection activeCell="M1" sqref="M1"/>
    </sheetView>
  </sheetViews>
  <sheetFormatPr defaultColWidth="9.140625" defaultRowHeight="12.75"/>
  <cols>
    <col min="1" max="1" width="9.8515625" style="194" customWidth="1"/>
    <col min="2" max="3" width="9.140625" style="194" customWidth="1"/>
    <col min="4" max="4" width="9.8515625" style="194" customWidth="1"/>
    <col min="5" max="5" width="9.140625" style="194" customWidth="1"/>
    <col min="6" max="6" width="14.421875" style="194" customWidth="1"/>
    <col min="7" max="7" width="4.8515625" style="194" customWidth="1"/>
    <col min="8" max="8" width="8.57421875" style="194" customWidth="1"/>
    <col min="9" max="9" width="9.8515625" style="194" customWidth="1"/>
    <col min="10" max="10" width="8.57421875" style="194" customWidth="1"/>
    <col min="11" max="12" width="13.7109375" style="194" customWidth="1"/>
    <col min="13" max="13" width="38.8515625" style="194" customWidth="1"/>
    <col min="14" max="16" width="9.140625" style="194" customWidth="1"/>
    <col min="17" max="17" width="6.140625" style="194" customWidth="1"/>
    <col min="18" max="18" width="8.57421875" style="194" customWidth="1"/>
    <col min="19" max="19" width="7.7109375" style="194" customWidth="1"/>
    <col min="20" max="20" width="10.421875" style="194" customWidth="1"/>
    <col min="21" max="22" width="8.8515625" style="194" customWidth="1"/>
    <col min="23" max="23" width="9.8515625" style="194" customWidth="1"/>
    <col min="24" max="24" width="12.28125" style="194" customWidth="1"/>
    <col min="25" max="25" width="4.28125" style="194" customWidth="1"/>
    <col min="26" max="26" width="10.28125" style="194" customWidth="1"/>
    <col min="27" max="27" width="8.140625" style="194" customWidth="1"/>
    <col min="28" max="28" width="8.57421875" style="194" customWidth="1"/>
    <col min="29" max="29" width="11.57421875" style="194" customWidth="1"/>
    <col min="30" max="32" width="9.00390625" style="194" customWidth="1"/>
    <col min="33" max="16384" width="9.140625" style="194" customWidth="1"/>
  </cols>
  <sheetData>
    <row r="1" spans="1:34" ht="23.25">
      <c r="A1" s="468" t="s">
        <v>43</v>
      </c>
      <c r="B1" s="468"/>
      <c r="C1" s="468"/>
      <c r="D1" s="468"/>
      <c r="E1" s="468"/>
      <c r="F1" s="468"/>
      <c r="G1" s="468"/>
      <c r="H1" s="468"/>
      <c r="I1" s="468"/>
      <c r="J1" s="468"/>
      <c r="K1" s="468"/>
      <c r="L1" s="79"/>
      <c r="M1" s="243" t="s">
        <v>584</v>
      </c>
      <c r="N1" s="386" t="s">
        <v>56</v>
      </c>
      <c r="O1" s="387"/>
      <c r="P1" s="387"/>
      <c r="Q1" s="387"/>
      <c r="R1" s="387"/>
      <c r="S1" s="387"/>
      <c r="T1" s="387"/>
      <c r="U1" s="387"/>
      <c r="V1" s="387"/>
      <c r="W1" s="387"/>
      <c r="X1" s="387"/>
      <c r="Y1" s="387"/>
      <c r="Z1" s="387"/>
      <c r="AA1" s="387"/>
      <c r="AB1" s="387"/>
      <c r="AC1" s="387"/>
      <c r="AD1" s="205"/>
      <c r="AE1" s="205"/>
      <c r="AF1" s="205"/>
      <c r="AG1" s="81"/>
      <c r="AH1" s="81"/>
    </row>
    <row r="2" spans="1:34" ht="47.25" customHeight="1" thickBot="1">
      <c r="A2" s="369" t="s">
        <v>44</v>
      </c>
      <c r="B2" s="369"/>
      <c r="C2" s="469" t="s">
        <v>112</v>
      </c>
      <c r="D2" s="469"/>
      <c r="E2" s="469"/>
      <c r="F2" s="469"/>
      <c r="G2" s="469"/>
      <c r="H2" s="212" t="s">
        <v>55</v>
      </c>
      <c r="I2" s="82">
        <v>100</v>
      </c>
      <c r="J2" s="212" t="s">
        <v>48</v>
      </c>
      <c r="K2" s="83">
        <v>1</v>
      </c>
      <c r="L2" s="84" t="s">
        <v>67</v>
      </c>
      <c r="M2" s="85"/>
      <c r="N2" s="427" t="s">
        <v>17</v>
      </c>
      <c r="O2" s="427"/>
      <c r="P2" s="433" t="str">
        <f>C2</f>
        <v>Apple Pie (Canned Apples - Cornstarch) </v>
      </c>
      <c r="Q2" s="433"/>
      <c r="R2" s="433"/>
      <c r="S2" s="433"/>
      <c r="T2" s="419"/>
      <c r="U2" s="86"/>
      <c r="V2" s="86"/>
      <c r="W2" s="212" t="s">
        <v>55</v>
      </c>
      <c r="X2" s="87">
        <f>I2</f>
        <v>100</v>
      </c>
      <c r="Y2" s="95"/>
      <c r="Z2" s="88" t="s">
        <v>53</v>
      </c>
      <c r="AA2" s="89">
        <f>K2</f>
        <v>1</v>
      </c>
      <c r="AB2" s="90" t="s">
        <v>67</v>
      </c>
      <c r="AC2" s="91"/>
      <c r="AD2" s="92"/>
      <c r="AE2" s="92"/>
      <c r="AF2" s="92"/>
      <c r="AG2" s="91"/>
      <c r="AH2" s="91"/>
    </row>
    <row r="3" spans="1:34" ht="19.5" customHeight="1">
      <c r="A3" s="209"/>
      <c r="B3" s="369"/>
      <c r="C3" s="419"/>
      <c r="D3" s="419"/>
      <c r="E3" s="419"/>
      <c r="F3" s="419"/>
      <c r="G3" s="419"/>
      <c r="H3" s="211"/>
      <c r="I3" s="205"/>
      <c r="J3" s="212"/>
      <c r="K3" s="89"/>
      <c r="L3" s="93"/>
      <c r="M3" s="94"/>
      <c r="N3" s="212"/>
      <c r="O3" s="212"/>
      <c r="P3" s="430">
        <f>C3</f>
        <v>0</v>
      </c>
      <c r="Q3" s="419"/>
      <c r="R3" s="419"/>
      <c r="S3" s="419"/>
      <c r="T3" s="419"/>
      <c r="U3" s="419"/>
      <c r="V3" s="419"/>
      <c r="W3" s="212"/>
      <c r="X3" s="95">
        <f>I3</f>
        <v>0</v>
      </c>
      <c r="Y3" s="95"/>
      <c r="Z3" s="88"/>
      <c r="AA3" s="89"/>
      <c r="AB3" s="90"/>
      <c r="AC3" s="91"/>
      <c r="AD3" s="92"/>
      <c r="AE3" s="92"/>
      <c r="AF3" s="92"/>
      <c r="AG3" s="91"/>
      <c r="AH3" s="91"/>
    </row>
    <row r="4" spans="2:34" ht="15" customHeight="1" thickBot="1">
      <c r="B4" s="410"/>
      <c r="C4" s="410"/>
      <c r="D4" s="410"/>
      <c r="E4" s="410"/>
      <c r="F4" s="410"/>
      <c r="G4" s="410"/>
      <c r="H4" s="96"/>
      <c r="I4" s="96"/>
      <c r="N4" s="97"/>
      <c r="O4" s="97"/>
      <c r="P4" s="410"/>
      <c r="Q4" s="410"/>
      <c r="R4" s="410"/>
      <c r="S4" s="410"/>
      <c r="T4" s="410"/>
      <c r="U4" s="410"/>
      <c r="V4" s="410"/>
      <c r="W4" s="205"/>
      <c r="X4" s="91"/>
      <c r="Y4" s="91"/>
      <c r="Z4" s="91"/>
      <c r="AA4" s="91"/>
      <c r="AB4" s="91"/>
      <c r="AC4" s="91"/>
      <c r="AD4" s="98"/>
      <c r="AE4" s="98"/>
      <c r="AF4" s="98"/>
      <c r="AG4" s="91"/>
      <c r="AH4" s="91"/>
    </row>
    <row r="5" spans="1:32" ht="45.75" customHeight="1" thickBot="1">
      <c r="A5" s="380" t="s">
        <v>1</v>
      </c>
      <c r="B5" s="431"/>
      <c r="C5" s="431"/>
      <c r="D5" s="432"/>
      <c r="E5" s="422" t="s">
        <v>54</v>
      </c>
      <c r="F5" s="424"/>
      <c r="G5" s="422" t="s">
        <v>32</v>
      </c>
      <c r="H5" s="423"/>
      <c r="I5" s="423"/>
      <c r="J5" s="423"/>
      <c r="K5" s="423"/>
      <c r="L5" s="423"/>
      <c r="M5" s="424"/>
      <c r="N5" s="420" t="s">
        <v>1</v>
      </c>
      <c r="O5" s="421"/>
      <c r="P5" s="421"/>
      <c r="Q5" s="421"/>
      <c r="R5" s="99" t="s">
        <v>31</v>
      </c>
      <c r="S5" s="210" t="s">
        <v>2</v>
      </c>
      <c r="T5" s="100" t="s">
        <v>51</v>
      </c>
      <c r="U5" s="99" t="s">
        <v>30</v>
      </c>
      <c r="V5" s="99" t="s">
        <v>49</v>
      </c>
      <c r="W5" s="99" t="s">
        <v>58</v>
      </c>
      <c r="X5" s="392" t="s">
        <v>164</v>
      </c>
      <c r="Y5" s="392"/>
      <c r="Z5" s="99" t="s">
        <v>50</v>
      </c>
      <c r="AA5" s="100" t="s">
        <v>13</v>
      </c>
      <c r="AB5" s="100" t="s">
        <v>207</v>
      </c>
      <c r="AC5" s="101" t="s">
        <v>208</v>
      </c>
      <c r="AD5" s="205"/>
      <c r="AE5" s="205"/>
      <c r="AF5" s="205"/>
    </row>
    <row r="6" spans="1:32" ht="18.75" customHeight="1">
      <c r="A6" s="434" t="s">
        <v>213</v>
      </c>
      <c r="B6" s="435"/>
      <c r="C6" s="435"/>
      <c r="D6" s="436"/>
      <c r="E6" s="365" t="s">
        <v>71</v>
      </c>
      <c r="F6" s="366"/>
      <c r="G6" s="146">
        <v>1</v>
      </c>
      <c r="H6" s="363" t="s">
        <v>136</v>
      </c>
      <c r="I6" s="428"/>
      <c r="J6" s="428"/>
      <c r="K6" s="428"/>
      <c r="L6" s="428"/>
      <c r="M6" s="429"/>
      <c r="N6" s="396" t="str">
        <f aca="true" t="shared" si="0" ref="N6:N15">A6</f>
        <v>Pie Crust -- SEE RECIPE</v>
      </c>
      <c r="O6" s="397"/>
      <c r="P6" s="397"/>
      <c r="Q6" s="397"/>
      <c r="R6" s="103">
        <v>0.26</v>
      </c>
      <c r="S6" s="104" t="s">
        <v>57</v>
      </c>
      <c r="T6" s="105">
        <f>R6*X2</f>
        <v>26</v>
      </c>
      <c r="U6" s="106">
        <f>(X2*R6)/AA6</f>
        <v>26</v>
      </c>
      <c r="V6" s="107"/>
      <c r="W6" s="108">
        <v>0.37</v>
      </c>
      <c r="X6" s="109">
        <f>U6/1</f>
        <v>26</v>
      </c>
      <c r="Y6" s="109"/>
      <c r="Z6" s="110">
        <f>W6*X6</f>
        <v>9.62</v>
      </c>
      <c r="AA6" s="111">
        <v>1</v>
      </c>
      <c r="AB6" s="112">
        <f>Z6/X2</f>
        <v>0.0962</v>
      </c>
      <c r="AC6" s="113">
        <f aca="true" t="shared" si="1" ref="AC6:AC15">Z6</f>
        <v>9.62</v>
      </c>
      <c r="AD6" s="114"/>
      <c r="AE6" s="114"/>
      <c r="AF6" s="114"/>
    </row>
    <row r="7" spans="1:32" ht="18.75" customHeight="1">
      <c r="A7" s="351" t="s">
        <v>113</v>
      </c>
      <c r="B7" s="352"/>
      <c r="C7" s="352"/>
      <c r="D7" s="353"/>
      <c r="E7" s="356" t="s">
        <v>119</v>
      </c>
      <c r="F7" s="355"/>
      <c r="G7" s="102"/>
      <c r="H7" s="352" t="s">
        <v>137</v>
      </c>
      <c r="I7" s="394"/>
      <c r="J7" s="394"/>
      <c r="K7" s="394"/>
      <c r="L7" s="394"/>
      <c r="M7" s="395"/>
      <c r="N7" s="396" t="str">
        <f t="shared" si="0"/>
        <v>Apples, Canned, Sliced</v>
      </c>
      <c r="O7" s="397"/>
      <c r="P7" s="397"/>
      <c r="Q7" s="397"/>
      <c r="R7" s="115">
        <v>0.07</v>
      </c>
      <c r="S7" s="104" t="s">
        <v>111</v>
      </c>
      <c r="T7" s="109">
        <f>X2*R7</f>
        <v>7.000000000000001</v>
      </c>
      <c r="U7" s="116">
        <f>(X2*R7)/AA7</f>
        <v>7.000000000000001</v>
      </c>
      <c r="V7" s="107"/>
      <c r="W7" s="108">
        <v>1.82</v>
      </c>
      <c r="X7" s="109">
        <f>U7/1</f>
        <v>7.000000000000001</v>
      </c>
      <c r="Y7" s="109"/>
      <c r="Z7" s="110">
        <f aca="true" t="shared" si="2" ref="Z7:Z16">W7*X7</f>
        <v>12.740000000000002</v>
      </c>
      <c r="AA7" s="117">
        <v>1</v>
      </c>
      <c r="AB7" s="112">
        <f>Z7/X2</f>
        <v>0.1274</v>
      </c>
      <c r="AC7" s="113">
        <f t="shared" si="1"/>
        <v>12.740000000000002</v>
      </c>
      <c r="AD7" s="114"/>
      <c r="AE7" s="114"/>
      <c r="AF7" s="114"/>
    </row>
    <row r="8" spans="1:32" ht="18.75" customHeight="1">
      <c r="A8" s="351" t="s">
        <v>61</v>
      </c>
      <c r="B8" s="352"/>
      <c r="C8" s="352"/>
      <c r="D8" s="353"/>
      <c r="E8" s="354" t="s">
        <v>120</v>
      </c>
      <c r="F8" s="355"/>
      <c r="G8" s="102"/>
      <c r="H8" s="352" t="s">
        <v>73</v>
      </c>
      <c r="I8" s="394"/>
      <c r="J8" s="394"/>
      <c r="K8" s="394"/>
      <c r="L8" s="394"/>
      <c r="M8" s="395"/>
      <c r="N8" s="396" t="str">
        <f>A8</f>
        <v>Sugar, Granulated</v>
      </c>
      <c r="O8" s="397"/>
      <c r="P8" s="397"/>
      <c r="Q8" s="397"/>
      <c r="R8" s="115">
        <v>0.0675</v>
      </c>
      <c r="S8" s="104" t="s">
        <v>176</v>
      </c>
      <c r="T8" s="105">
        <f>X2*R8</f>
        <v>6.75</v>
      </c>
      <c r="U8" s="116">
        <f>(X2*R8)/AA8</f>
        <v>6.75</v>
      </c>
      <c r="V8" s="107"/>
      <c r="W8" s="108">
        <v>0.3</v>
      </c>
      <c r="X8" s="109">
        <f>U8/1</f>
        <v>6.75</v>
      </c>
      <c r="Y8" s="109"/>
      <c r="Z8" s="110">
        <f t="shared" si="2"/>
        <v>2.025</v>
      </c>
      <c r="AA8" s="117">
        <v>1</v>
      </c>
      <c r="AB8" s="112">
        <f>Z8/X2</f>
        <v>0.02025</v>
      </c>
      <c r="AC8" s="113">
        <f t="shared" si="1"/>
        <v>2.025</v>
      </c>
      <c r="AD8" s="114"/>
      <c r="AE8" s="114"/>
      <c r="AF8" s="114"/>
    </row>
    <row r="9" spans="1:32" ht="18.75" customHeight="1">
      <c r="A9" s="351" t="s">
        <v>60</v>
      </c>
      <c r="B9" s="352"/>
      <c r="C9" s="352"/>
      <c r="D9" s="353"/>
      <c r="E9" s="356" t="s">
        <v>63</v>
      </c>
      <c r="F9" s="355"/>
      <c r="G9" s="102"/>
      <c r="H9" s="352" t="s">
        <v>134</v>
      </c>
      <c r="I9" s="394"/>
      <c r="J9" s="394"/>
      <c r="K9" s="394"/>
      <c r="L9" s="394"/>
      <c r="M9" s="395"/>
      <c r="N9" s="396" t="str">
        <f t="shared" si="0"/>
        <v>Salt</v>
      </c>
      <c r="O9" s="397"/>
      <c r="P9" s="397"/>
      <c r="Q9" s="397"/>
      <c r="R9" s="115"/>
      <c r="S9" s="104" t="s">
        <v>212</v>
      </c>
      <c r="T9" s="105">
        <v>1</v>
      </c>
      <c r="U9" s="116">
        <v>1</v>
      </c>
      <c r="V9" s="107"/>
      <c r="W9" s="108">
        <v>0.01</v>
      </c>
      <c r="X9" s="109">
        <f>U9/1</f>
        <v>1</v>
      </c>
      <c r="Y9" s="109"/>
      <c r="Z9" s="110">
        <f t="shared" si="2"/>
        <v>0.01</v>
      </c>
      <c r="AA9" s="117">
        <v>1</v>
      </c>
      <c r="AB9" s="112">
        <f>Z9/X2</f>
        <v>0.0001</v>
      </c>
      <c r="AC9" s="113">
        <f t="shared" si="1"/>
        <v>0.01</v>
      </c>
      <c r="AD9" s="114"/>
      <c r="AE9" s="114"/>
      <c r="AF9" s="114"/>
    </row>
    <row r="10" spans="1:32" ht="18.75" customHeight="1">
      <c r="A10" s="351" t="s">
        <v>114</v>
      </c>
      <c r="B10" s="352"/>
      <c r="C10" s="352"/>
      <c r="D10" s="353"/>
      <c r="E10" s="356" t="s">
        <v>62</v>
      </c>
      <c r="F10" s="355"/>
      <c r="G10" s="102"/>
      <c r="H10" s="352" t="s">
        <v>138</v>
      </c>
      <c r="I10" s="394"/>
      <c r="J10" s="394"/>
      <c r="K10" s="394"/>
      <c r="L10" s="394"/>
      <c r="M10" s="395"/>
      <c r="N10" s="396" t="str">
        <f t="shared" si="0"/>
        <v>Cinnamon, Ground</v>
      </c>
      <c r="O10" s="397"/>
      <c r="P10" s="397"/>
      <c r="Q10" s="397"/>
      <c r="R10" s="119">
        <v>0.01</v>
      </c>
      <c r="S10" s="104" t="s">
        <v>210</v>
      </c>
      <c r="T10" s="105">
        <f>X2*R10</f>
        <v>1</v>
      </c>
      <c r="U10" s="116">
        <f>(X2*R10)/AA10</f>
        <v>1</v>
      </c>
      <c r="V10" s="107"/>
      <c r="W10" s="108">
        <v>0.14</v>
      </c>
      <c r="X10" s="109">
        <f>U10/1</f>
        <v>1</v>
      </c>
      <c r="Y10" s="109"/>
      <c r="Z10" s="110">
        <f t="shared" si="2"/>
        <v>0.14</v>
      </c>
      <c r="AA10" s="117">
        <v>1</v>
      </c>
      <c r="AB10" s="112">
        <f>Z10/X2</f>
        <v>0.0014000000000000002</v>
      </c>
      <c r="AC10" s="113">
        <f t="shared" si="1"/>
        <v>0.14</v>
      </c>
      <c r="AD10" s="114"/>
      <c r="AE10" s="114"/>
      <c r="AF10" s="114"/>
    </row>
    <row r="11" spans="1:32" ht="18.75" customHeight="1">
      <c r="A11" s="351" t="s">
        <v>115</v>
      </c>
      <c r="B11" s="352"/>
      <c r="C11" s="352"/>
      <c r="D11" s="353"/>
      <c r="E11" s="356" t="s">
        <v>62</v>
      </c>
      <c r="F11" s="355"/>
      <c r="G11" s="102"/>
      <c r="H11" s="352" t="s">
        <v>74</v>
      </c>
      <c r="I11" s="394"/>
      <c r="J11" s="394"/>
      <c r="K11" s="394"/>
      <c r="L11" s="394"/>
      <c r="M11" s="395"/>
      <c r="N11" s="393" t="str">
        <f t="shared" si="0"/>
        <v>Nutmeg, Ground</v>
      </c>
      <c r="O11" s="359"/>
      <c r="P11" s="359"/>
      <c r="Q11" s="359"/>
      <c r="R11" s="115">
        <v>0.01</v>
      </c>
      <c r="S11" s="104" t="s">
        <v>210</v>
      </c>
      <c r="T11" s="105">
        <f>X2*R11</f>
        <v>1</v>
      </c>
      <c r="U11" s="116">
        <f>(X2*R11)/AA11</f>
        <v>1</v>
      </c>
      <c r="V11" s="107"/>
      <c r="W11" s="108">
        <v>1.43</v>
      </c>
      <c r="X11" s="109">
        <f aca="true" t="shared" si="3" ref="X11:X16">U11/1</f>
        <v>1</v>
      </c>
      <c r="Y11" s="109"/>
      <c r="Z11" s="110">
        <f t="shared" si="2"/>
        <v>1.43</v>
      </c>
      <c r="AA11" s="117">
        <v>1</v>
      </c>
      <c r="AB11" s="112">
        <f>Z11/X2</f>
        <v>0.0143</v>
      </c>
      <c r="AC11" s="113">
        <f t="shared" si="1"/>
        <v>1.43</v>
      </c>
      <c r="AD11" s="114"/>
      <c r="AE11" s="114"/>
      <c r="AF11" s="114"/>
    </row>
    <row r="12" spans="1:32" ht="18.75" customHeight="1">
      <c r="A12" s="351" t="s">
        <v>116</v>
      </c>
      <c r="B12" s="352"/>
      <c r="C12" s="352"/>
      <c r="D12" s="353"/>
      <c r="E12" s="356" t="s">
        <v>121</v>
      </c>
      <c r="F12" s="355"/>
      <c r="G12" s="102"/>
      <c r="H12" s="352" t="s">
        <v>139</v>
      </c>
      <c r="I12" s="394"/>
      <c r="J12" s="394"/>
      <c r="K12" s="394"/>
      <c r="L12" s="394"/>
      <c r="M12" s="395"/>
      <c r="N12" s="351" t="str">
        <f>A12</f>
        <v>Cornstarch</v>
      </c>
      <c r="O12" s="357"/>
      <c r="P12" s="357"/>
      <c r="Q12" s="357"/>
      <c r="R12" s="115"/>
      <c r="S12" s="104" t="s">
        <v>176</v>
      </c>
      <c r="T12" s="105">
        <v>1.625</v>
      </c>
      <c r="U12" s="116">
        <v>1.625</v>
      </c>
      <c r="V12" s="107"/>
      <c r="W12" s="108">
        <v>0.4</v>
      </c>
      <c r="X12" s="109">
        <f t="shared" si="3"/>
        <v>1.625</v>
      </c>
      <c r="Y12" s="109"/>
      <c r="Z12" s="110">
        <f t="shared" si="2"/>
        <v>0.65</v>
      </c>
      <c r="AA12" s="117">
        <v>1</v>
      </c>
      <c r="AB12" s="112">
        <f>Z12/X2</f>
        <v>0.006500000000000001</v>
      </c>
      <c r="AC12" s="113">
        <f t="shared" si="1"/>
        <v>0.65</v>
      </c>
      <c r="AD12" s="114"/>
      <c r="AE12" s="114"/>
      <c r="AF12" s="114"/>
    </row>
    <row r="13" spans="1:32" ht="18.75" customHeight="1">
      <c r="A13" s="351" t="s">
        <v>92</v>
      </c>
      <c r="B13" s="352"/>
      <c r="C13" s="352"/>
      <c r="D13" s="353"/>
      <c r="E13" s="354" t="s">
        <v>122</v>
      </c>
      <c r="F13" s="355"/>
      <c r="G13" s="102"/>
      <c r="H13" s="352" t="s">
        <v>140</v>
      </c>
      <c r="I13" s="394"/>
      <c r="J13" s="394"/>
      <c r="K13" s="394"/>
      <c r="L13" s="394"/>
      <c r="M13" s="395"/>
      <c r="N13" s="396" t="str">
        <f t="shared" si="0"/>
        <v>Water, Cold</v>
      </c>
      <c r="O13" s="397"/>
      <c r="P13" s="397"/>
      <c r="Q13" s="397"/>
      <c r="R13" s="115"/>
      <c r="S13" s="104"/>
      <c r="T13" s="105">
        <f>X2*R13</f>
        <v>0</v>
      </c>
      <c r="U13" s="116">
        <f>(X2*R13)/AA13</f>
        <v>0</v>
      </c>
      <c r="V13" s="107"/>
      <c r="W13" s="108">
        <v>0</v>
      </c>
      <c r="X13" s="109">
        <f>U13/1</f>
        <v>0</v>
      </c>
      <c r="Y13" s="109"/>
      <c r="Z13" s="110">
        <f t="shared" si="2"/>
        <v>0</v>
      </c>
      <c r="AA13" s="117">
        <v>1</v>
      </c>
      <c r="AB13" s="112">
        <f>Z13/X2</f>
        <v>0</v>
      </c>
      <c r="AC13" s="113">
        <f t="shared" si="1"/>
        <v>0</v>
      </c>
      <c r="AD13" s="114"/>
      <c r="AE13" s="114"/>
      <c r="AF13" s="114"/>
    </row>
    <row r="14" spans="1:32" ht="18.75" customHeight="1">
      <c r="A14" s="351" t="s">
        <v>117</v>
      </c>
      <c r="B14" s="352"/>
      <c r="C14" s="352"/>
      <c r="D14" s="353"/>
      <c r="E14" s="354" t="s">
        <v>123</v>
      </c>
      <c r="F14" s="355"/>
      <c r="G14" s="102"/>
      <c r="H14" s="352" t="s">
        <v>75</v>
      </c>
      <c r="I14" s="394"/>
      <c r="J14" s="394"/>
      <c r="K14" s="394"/>
      <c r="L14" s="394"/>
      <c r="M14" s="395"/>
      <c r="N14" s="396" t="str">
        <f t="shared" si="0"/>
        <v>Juice, Lemon</v>
      </c>
      <c r="O14" s="397"/>
      <c r="P14" s="397"/>
      <c r="Q14" s="397"/>
      <c r="R14" s="115">
        <v>0.05</v>
      </c>
      <c r="S14" s="104" t="s">
        <v>210</v>
      </c>
      <c r="T14" s="105">
        <f>X2*R14</f>
        <v>5</v>
      </c>
      <c r="U14" s="116">
        <f>(X2*R14)/AA14</f>
        <v>5</v>
      </c>
      <c r="V14" s="107"/>
      <c r="W14" s="108">
        <v>0.04</v>
      </c>
      <c r="X14" s="109">
        <f>U14/1</f>
        <v>5</v>
      </c>
      <c r="Y14" s="109"/>
      <c r="Z14" s="110">
        <f t="shared" si="2"/>
        <v>0.2</v>
      </c>
      <c r="AA14" s="117">
        <v>1</v>
      </c>
      <c r="AB14" s="112">
        <f>Z14/X2</f>
        <v>0.002</v>
      </c>
      <c r="AC14" s="113">
        <f t="shared" si="1"/>
        <v>0.2</v>
      </c>
      <c r="AD14" s="114"/>
      <c r="AE14" s="114"/>
      <c r="AF14" s="114"/>
    </row>
    <row r="15" spans="1:32" ht="18.75" customHeight="1">
      <c r="A15" s="351" t="s">
        <v>118</v>
      </c>
      <c r="B15" s="352"/>
      <c r="C15" s="352"/>
      <c r="D15" s="353"/>
      <c r="E15" s="354" t="s">
        <v>124</v>
      </c>
      <c r="F15" s="355"/>
      <c r="G15" s="102"/>
      <c r="H15" s="352" t="s">
        <v>76</v>
      </c>
      <c r="I15" s="394"/>
      <c r="J15" s="394"/>
      <c r="K15" s="394"/>
      <c r="L15" s="394"/>
      <c r="M15" s="395"/>
      <c r="N15" s="396" t="str">
        <f t="shared" si="0"/>
        <v>Butter</v>
      </c>
      <c r="O15" s="397"/>
      <c r="P15" s="397"/>
      <c r="Q15" s="397"/>
      <c r="R15" s="115">
        <v>0.005</v>
      </c>
      <c r="S15" s="104" t="s">
        <v>176</v>
      </c>
      <c r="T15" s="105">
        <f>X2*R15</f>
        <v>0.5</v>
      </c>
      <c r="U15" s="120">
        <f>(X2*R15)/AA15</f>
        <v>0.5</v>
      </c>
      <c r="V15" s="107"/>
      <c r="W15" s="108">
        <v>1.06</v>
      </c>
      <c r="X15" s="105">
        <f t="shared" si="3"/>
        <v>0.5</v>
      </c>
      <c r="Y15" s="105"/>
      <c r="Z15" s="110">
        <f t="shared" si="2"/>
        <v>0.53</v>
      </c>
      <c r="AA15" s="117">
        <v>1</v>
      </c>
      <c r="AB15" s="112">
        <f>Z15/X2</f>
        <v>0.0053</v>
      </c>
      <c r="AC15" s="113">
        <f t="shared" si="1"/>
        <v>0.53</v>
      </c>
      <c r="AD15" s="114"/>
      <c r="AE15" s="114"/>
      <c r="AF15" s="114"/>
    </row>
    <row r="16" spans="1:32" ht="18.75" customHeight="1">
      <c r="A16" s="351"/>
      <c r="B16" s="352"/>
      <c r="C16" s="352"/>
      <c r="D16" s="353"/>
      <c r="E16" s="354"/>
      <c r="F16" s="355"/>
      <c r="G16" s="102"/>
      <c r="H16" s="352" t="s">
        <v>141</v>
      </c>
      <c r="I16" s="394"/>
      <c r="J16" s="394"/>
      <c r="K16" s="394"/>
      <c r="L16" s="394"/>
      <c r="M16" s="395"/>
      <c r="N16" s="396"/>
      <c r="O16" s="397"/>
      <c r="P16" s="397"/>
      <c r="Q16" s="397"/>
      <c r="R16" s="115"/>
      <c r="S16" s="104"/>
      <c r="T16" s="105">
        <f>X2*R16</f>
        <v>0</v>
      </c>
      <c r="U16" s="116">
        <f>(X2*R16)/AA16</f>
        <v>0</v>
      </c>
      <c r="V16" s="107"/>
      <c r="W16" s="108">
        <v>0</v>
      </c>
      <c r="X16" s="105">
        <f t="shared" si="3"/>
        <v>0</v>
      </c>
      <c r="Y16" s="105"/>
      <c r="Z16" s="110">
        <f t="shared" si="2"/>
        <v>0</v>
      </c>
      <c r="AA16" s="117">
        <v>1</v>
      </c>
      <c r="AB16" s="112">
        <f>Z16/X2</f>
        <v>0</v>
      </c>
      <c r="AC16" s="113">
        <f>ROUND(U16*AB16,5)</f>
        <v>0</v>
      </c>
      <c r="AD16" s="114"/>
      <c r="AE16" s="114"/>
      <c r="AF16" s="114"/>
    </row>
    <row r="17" spans="1:32" ht="18.75" customHeight="1">
      <c r="A17" s="351"/>
      <c r="B17" s="352"/>
      <c r="C17" s="352"/>
      <c r="D17" s="353"/>
      <c r="E17" s="354"/>
      <c r="F17" s="355"/>
      <c r="G17" s="102"/>
      <c r="H17" s="352" t="s">
        <v>77</v>
      </c>
      <c r="I17" s="394"/>
      <c r="J17" s="394"/>
      <c r="K17" s="394"/>
      <c r="L17" s="394"/>
      <c r="M17" s="395"/>
      <c r="N17" s="396"/>
      <c r="O17" s="397"/>
      <c r="P17" s="397"/>
      <c r="Q17" s="397"/>
      <c r="R17" s="121"/>
      <c r="S17" s="104"/>
      <c r="T17" s="105"/>
      <c r="U17" s="116"/>
      <c r="V17" s="107"/>
      <c r="W17" s="108"/>
      <c r="X17" s="105"/>
      <c r="Y17" s="105"/>
      <c r="Z17" s="110"/>
      <c r="AA17" s="117"/>
      <c r="AB17" s="112"/>
      <c r="AC17" s="118"/>
      <c r="AD17" s="114"/>
      <c r="AE17" s="114"/>
      <c r="AF17" s="114"/>
    </row>
    <row r="18" spans="1:32" ht="18.75" customHeight="1">
      <c r="A18" s="351"/>
      <c r="B18" s="352"/>
      <c r="C18" s="352"/>
      <c r="D18" s="353"/>
      <c r="E18" s="354"/>
      <c r="F18" s="355"/>
      <c r="G18" s="102"/>
      <c r="H18" s="352" t="s">
        <v>142</v>
      </c>
      <c r="I18" s="394"/>
      <c r="J18" s="394"/>
      <c r="K18" s="394"/>
      <c r="L18" s="394"/>
      <c r="M18" s="395"/>
      <c r="N18" s="396"/>
      <c r="O18" s="397"/>
      <c r="P18" s="397"/>
      <c r="Q18" s="397"/>
      <c r="R18" s="121"/>
      <c r="S18" s="104"/>
      <c r="T18" s="105"/>
      <c r="U18" s="116"/>
      <c r="V18" s="107"/>
      <c r="W18" s="108"/>
      <c r="X18" s="105"/>
      <c r="Y18" s="105"/>
      <c r="Z18" s="110"/>
      <c r="AA18" s="117"/>
      <c r="AB18" s="112"/>
      <c r="AC18" s="118"/>
      <c r="AD18" s="114"/>
      <c r="AE18" s="114"/>
      <c r="AF18" s="114"/>
    </row>
    <row r="19" spans="1:32" ht="18.75" customHeight="1" thickBot="1">
      <c r="A19" s="413"/>
      <c r="B19" s="400"/>
      <c r="C19" s="400"/>
      <c r="D19" s="414"/>
      <c r="E19" s="465"/>
      <c r="F19" s="452"/>
      <c r="G19" s="102"/>
      <c r="H19" s="352" t="s">
        <v>78</v>
      </c>
      <c r="I19" s="450"/>
      <c r="J19" s="450"/>
      <c r="K19" s="450"/>
      <c r="L19" s="450"/>
      <c r="M19" s="395"/>
      <c r="N19" s="396"/>
      <c r="O19" s="397"/>
      <c r="P19" s="397"/>
      <c r="Q19" s="397"/>
      <c r="R19" s="121"/>
      <c r="S19" s="104"/>
      <c r="T19" s="105"/>
      <c r="U19" s="120"/>
      <c r="V19" s="107"/>
      <c r="W19" s="108"/>
      <c r="X19" s="105"/>
      <c r="Y19" s="105"/>
      <c r="Z19" s="110"/>
      <c r="AA19" s="117"/>
      <c r="AB19" s="112"/>
      <c r="AC19" s="118"/>
      <c r="AD19" s="114"/>
      <c r="AE19" s="114"/>
      <c r="AF19" s="114"/>
    </row>
    <row r="20" spans="1:32" ht="18.75" customHeight="1">
      <c r="A20" s="362" t="s">
        <v>157</v>
      </c>
      <c r="B20" s="363"/>
      <c r="C20" s="363"/>
      <c r="D20" s="363"/>
      <c r="E20" s="454"/>
      <c r="F20" s="454"/>
      <c r="G20" s="145">
        <v>5</v>
      </c>
      <c r="H20" s="363" t="s">
        <v>125</v>
      </c>
      <c r="I20" s="428"/>
      <c r="J20" s="428"/>
      <c r="K20" s="428"/>
      <c r="L20" s="428"/>
      <c r="M20" s="429"/>
      <c r="N20" s="397"/>
      <c r="O20" s="397"/>
      <c r="P20" s="397"/>
      <c r="Q20" s="397"/>
      <c r="R20" s="121"/>
      <c r="S20" s="104"/>
      <c r="T20" s="105"/>
      <c r="U20" s="120"/>
      <c r="V20" s="107"/>
      <c r="W20" s="108"/>
      <c r="X20" s="105"/>
      <c r="Y20" s="105"/>
      <c r="Z20" s="110"/>
      <c r="AA20" s="117"/>
      <c r="AB20" s="112"/>
      <c r="AC20" s="118"/>
      <c r="AD20" s="114"/>
      <c r="AE20" s="114"/>
      <c r="AF20" s="114"/>
    </row>
    <row r="21" spans="1:32" ht="18.75" customHeight="1">
      <c r="A21" s="351" t="s">
        <v>158</v>
      </c>
      <c r="B21" s="352"/>
      <c r="C21" s="352"/>
      <c r="D21" s="352"/>
      <c r="E21" s="455"/>
      <c r="F21" s="455"/>
      <c r="G21" s="146">
        <v>6</v>
      </c>
      <c r="H21" s="352" t="s">
        <v>126</v>
      </c>
      <c r="I21" s="450"/>
      <c r="J21" s="450"/>
      <c r="K21" s="450"/>
      <c r="L21" s="450"/>
      <c r="M21" s="395"/>
      <c r="N21" s="397"/>
      <c r="O21" s="397"/>
      <c r="P21" s="397"/>
      <c r="Q21" s="397"/>
      <c r="R21" s="121"/>
      <c r="S21" s="104"/>
      <c r="T21" s="105"/>
      <c r="U21" s="120"/>
      <c r="V21" s="107"/>
      <c r="W21" s="108"/>
      <c r="X21" s="105"/>
      <c r="Y21" s="105"/>
      <c r="Z21" s="110"/>
      <c r="AA21" s="117"/>
      <c r="AB21" s="112"/>
      <c r="AC21" s="118"/>
      <c r="AD21" s="114"/>
      <c r="AE21" s="114"/>
      <c r="AF21" s="114"/>
    </row>
    <row r="22" spans="1:32" ht="18.75" customHeight="1">
      <c r="A22" s="456"/>
      <c r="B22" s="455"/>
      <c r="C22" s="455"/>
      <c r="D22" s="455"/>
      <c r="E22" s="455"/>
      <c r="F22" s="455"/>
      <c r="G22" s="146">
        <v>7</v>
      </c>
      <c r="H22" s="352" t="s">
        <v>156</v>
      </c>
      <c r="I22" s="450"/>
      <c r="J22" s="450"/>
      <c r="K22" s="450"/>
      <c r="L22" s="450"/>
      <c r="M22" s="395"/>
      <c r="N22" s="397"/>
      <c r="O22" s="397"/>
      <c r="P22" s="397"/>
      <c r="Q22" s="397"/>
      <c r="R22" s="121"/>
      <c r="S22" s="104"/>
      <c r="T22" s="105"/>
      <c r="U22" s="116"/>
      <c r="V22" s="107"/>
      <c r="W22" s="108"/>
      <c r="X22" s="105"/>
      <c r="Y22" s="105"/>
      <c r="Z22" s="110"/>
      <c r="AA22" s="117"/>
      <c r="AB22" s="112"/>
      <c r="AC22" s="118"/>
      <c r="AD22" s="114"/>
      <c r="AE22" s="114"/>
      <c r="AF22" s="114"/>
    </row>
    <row r="23" spans="1:32" ht="18.75" customHeight="1" thickBot="1">
      <c r="A23" s="351" t="s">
        <v>159</v>
      </c>
      <c r="B23" s="352"/>
      <c r="C23" s="352"/>
      <c r="D23" s="352"/>
      <c r="E23" s="455"/>
      <c r="F23" s="455"/>
      <c r="G23" s="146">
        <v>8</v>
      </c>
      <c r="H23" s="352" t="s">
        <v>80</v>
      </c>
      <c r="I23" s="450"/>
      <c r="J23" s="450"/>
      <c r="K23" s="450"/>
      <c r="L23" s="450"/>
      <c r="M23" s="395"/>
      <c r="N23" s="397"/>
      <c r="O23" s="397"/>
      <c r="P23" s="397"/>
      <c r="Q23" s="397"/>
      <c r="R23" s="121"/>
      <c r="S23" s="104"/>
      <c r="T23" s="105"/>
      <c r="U23" s="120"/>
      <c r="V23" s="107"/>
      <c r="W23" s="108"/>
      <c r="X23" s="105"/>
      <c r="Y23" s="105"/>
      <c r="Z23" s="110"/>
      <c r="AA23" s="117"/>
      <c r="AB23" s="112"/>
      <c r="AC23" s="118"/>
      <c r="AD23" s="114"/>
      <c r="AE23" s="114"/>
      <c r="AF23" s="114"/>
    </row>
    <row r="24" spans="1:32" ht="25.5" customHeight="1" thickBot="1">
      <c r="A24" s="457"/>
      <c r="B24" s="410"/>
      <c r="C24" s="410"/>
      <c r="D24" s="410"/>
      <c r="E24" s="410"/>
      <c r="F24" s="410"/>
      <c r="G24" s="127"/>
      <c r="H24" s="200"/>
      <c r="I24" s="200"/>
      <c r="J24" s="200"/>
      <c r="K24" s="200"/>
      <c r="L24" s="200"/>
      <c r="M24" s="201"/>
      <c r="N24" s="416" t="s">
        <v>47</v>
      </c>
      <c r="O24" s="416"/>
      <c r="P24" s="416"/>
      <c r="Q24" s="417"/>
      <c r="R24" s="418" t="s">
        <v>7</v>
      </c>
      <c r="S24" s="417"/>
      <c r="T24" s="417"/>
      <c r="U24" s="417"/>
      <c r="V24" s="417"/>
      <c r="W24" s="417"/>
      <c r="X24" s="417"/>
      <c r="Y24" s="417"/>
      <c r="Z24" s="417"/>
      <c r="AA24" s="417"/>
      <c r="AB24" s="417"/>
      <c r="AC24" s="124">
        <f>ROUNDUP(SUM(AC6:AC23),5)</f>
        <v>27.345</v>
      </c>
      <c r="AD24" s="114"/>
      <c r="AE24" s="114"/>
      <c r="AF24" s="114"/>
    </row>
    <row r="25" spans="1:32" ht="20.25" customHeight="1">
      <c r="A25" s="403" t="s">
        <v>45</v>
      </c>
      <c r="B25" s="404"/>
      <c r="C25" s="404"/>
      <c r="D25" s="404"/>
      <c r="E25" s="404"/>
      <c r="F25" s="404"/>
      <c r="G25" s="463"/>
      <c r="H25" s="463"/>
      <c r="I25" s="463"/>
      <c r="J25" s="463"/>
      <c r="K25" s="464"/>
      <c r="L25" s="220"/>
      <c r="M25" s="220"/>
      <c r="N25" s="411"/>
      <c r="O25" s="412"/>
      <c r="P25" s="412"/>
      <c r="Q25" s="412"/>
      <c r="R25" s="125"/>
      <c r="S25" s="125"/>
      <c r="T25" s="125"/>
      <c r="U25" s="125"/>
      <c r="V25" s="125"/>
      <c r="W25" s="95" t="s">
        <v>9</v>
      </c>
      <c r="X25" s="95"/>
      <c r="Y25" s="95"/>
      <c r="Z25" s="95"/>
      <c r="AA25" s="95"/>
      <c r="AB25" s="95"/>
      <c r="AC25" s="126">
        <f>ROUND(AC24*10/100,5)</f>
        <v>2.7345</v>
      </c>
      <c r="AD25" s="114"/>
      <c r="AE25" s="114"/>
      <c r="AF25" s="114"/>
    </row>
    <row r="26" spans="1:32" ht="22.5" customHeight="1" thickBot="1">
      <c r="A26" s="329" t="s">
        <v>42</v>
      </c>
      <c r="B26" s="398"/>
      <c r="C26" s="398"/>
      <c r="D26" s="398"/>
      <c r="E26" s="398"/>
      <c r="F26" s="199"/>
      <c r="G26" s="331" t="s">
        <v>46</v>
      </c>
      <c r="H26" s="331"/>
      <c r="I26" s="331" t="s">
        <v>68</v>
      </c>
      <c r="J26" s="398"/>
      <c r="K26" s="399"/>
      <c r="L26" s="199"/>
      <c r="M26" s="199"/>
      <c r="N26" s="127"/>
      <c r="O26" s="200"/>
      <c r="P26" s="410"/>
      <c r="Q26" s="410"/>
      <c r="R26" s="128"/>
      <c r="S26" s="128"/>
      <c r="T26" s="128"/>
      <c r="U26" s="128"/>
      <c r="V26" s="128"/>
      <c r="W26" s="87" t="s">
        <v>6</v>
      </c>
      <c r="X26" s="87"/>
      <c r="Y26" s="87"/>
      <c r="Z26" s="87"/>
      <c r="AA26" s="87"/>
      <c r="AB26" s="87"/>
      <c r="AC26" s="129">
        <f>AC24+AC25</f>
        <v>30.0795</v>
      </c>
      <c r="AD26" s="114"/>
      <c r="AE26" s="114"/>
      <c r="AF26" s="114"/>
    </row>
    <row r="27" spans="18:32" ht="7.5" customHeight="1" thickBot="1">
      <c r="R27" s="319"/>
      <c r="S27" s="319"/>
      <c r="T27" s="205"/>
      <c r="U27" s="205"/>
      <c r="V27" s="205"/>
      <c r="W27" s="205"/>
      <c r="X27" s="205"/>
      <c r="Y27" s="205"/>
      <c r="Z27" s="205"/>
      <c r="AA27" s="212"/>
      <c r="AB27" s="212"/>
      <c r="AC27" s="212"/>
      <c r="AD27" s="81"/>
      <c r="AE27" s="81"/>
      <c r="AF27" s="81"/>
    </row>
    <row r="28" spans="1:32" ht="20.25" customHeight="1">
      <c r="A28" s="196" t="s">
        <v>35</v>
      </c>
      <c r="B28" s="313" t="s">
        <v>36</v>
      </c>
      <c r="C28" s="313"/>
      <c r="D28" s="65" t="s">
        <v>37</v>
      </c>
      <c r="E28" s="65" t="s">
        <v>38</v>
      </c>
      <c r="F28" s="65" t="s">
        <v>39</v>
      </c>
      <c r="G28" s="313" t="s">
        <v>40</v>
      </c>
      <c r="H28" s="313"/>
      <c r="I28" s="313" t="s">
        <v>41</v>
      </c>
      <c r="J28" s="313"/>
      <c r="K28" s="313" t="s">
        <v>52</v>
      </c>
      <c r="L28" s="313"/>
      <c r="M28" s="196" t="s">
        <v>209</v>
      </c>
      <c r="N28" s="462" t="s">
        <v>5</v>
      </c>
      <c r="O28" s="322"/>
      <c r="P28" s="322"/>
      <c r="Q28" s="213"/>
      <c r="R28" s="322"/>
      <c r="S28" s="323"/>
      <c r="T28" s="206"/>
      <c r="U28" s="206"/>
      <c r="V28" s="206"/>
      <c r="W28" s="466" t="s">
        <v>204</v>
      </c>
      <c r="X28" s="467"/>
      <c r="Y28" s="467"/>
      <c r="Z28" s="467"/>
      <c r="AA28" s="207"/>
      <c r="AB28" s="207"/>
      <c r="AC28" s="228">
        <f>AC26/X2</f>
        <v>0.300795</v>
      </c>
      <c r="AD28" s="130"/>
      <c r="AE28" s="130"/>
      <c r="AF28" s="130"/>
    </row>
    <row r="29" spans="1:32" ht="37.5" customHeight="1">
      <c r="A29" s="196" t="s">
        <v>127</v>
      </c>
      <c r="B29" s="313" t="s">
        <v>128</v>
      </c>
      <c r="C29" s="313"/>
      <c r="D29" s="65" t="s">
        <v>83</v>
      </c>
      <c r="E29" s="65" t="s">
        <v>129</v>
      </c>
      <c r="F29" s="65" t="s">
        <v>130</v>
      </c>
      <c r="G29" s="313" t="s">
        <v>131</v>
      </c>
      <c r="H29" s="313"/>
      <c r="I29" s="313" t="s">
        <v>132</v>
      </c>
      <c r="J29" s="313"/>
      <c r="K29" s="313" t="s">
        <v>59</v>
      </c>
      <c r="L29" s="313"/>
      <c r="M29" s="183">
        <f ca="1">NOW()</f>
        <v>41122.35318252315</v>
      </c>
      <c r="N29" s="131" t="s">
        <v>19</v>
      </c>
      <c r="O29" s="132" t="s">
        <v>20</v>
      </c>
      <c r="P29" s="133" t="s">
        <v>21</v>
      </c>
      <c r="Q29" s="134" t="s">
        <v>22</v>
      </c>
      <c r="R29" s="458" t="s">
        <v>8</v>
      </c>
      <c r="S29" s="459"/>
      <c r="T29" s="217"/>
      <c r="U29" s="217"/>
      <c r="V29" s="217"/>
      <c r="W29" s="135"/>
      <c r="X29" s="218" t="s">
        <v>205</v>
      </c>
      <c r="Y29" s="218"/>
      <c r="Z29" s="218"/>
      <c r="AA29" s="218" t="s">
        <v>23</v>
      </c>
      <c r="AB29" s="460" t="s">
        <v>24</v>
      </c>
      <c r="AC29" s="461"/>
      <c r="AD29" s="130"/>
      <c r="AE29" s="130"/>
      <c r="AF29" s="130"/>
    </row>
    <row r="30" spans="14:29" ht="19.5" customHeight="1" thickBot="1">
      <c r="N30" s="136">
        <f>X2</f>
        <v>100</v>
      </c>
      <c r="O30" s="137"/>
      <c r="P30" s="138">
        <f>AC26</f>
        <v>30.0795</v>
      </c>
      <c r="Q30" s="139">
        <v>0</v>
      </c>
      <c r="R30" s="307">
        <f>P30+Q30</f>
        <v>30.0795</v>
      </c>
      <c r="S30" s="308"/>
      <c r="T30" s="140"/>
      <c r="U30" s="141"/>
      <c r="V30" s="141"/>
      <c r="W30" s="127"/>
      <c r="X30" s="142">
        <f>AC28/AA30</f>
        <v>1.00265</v>
      </c>
      <c r="Y30" s="142"/>
      <c r="Z30" s="142"/>
      <c r="AA30" s="143">
        <v>0.3</v>
      </c>
      <c r="AB30" s="309">
        <f ca="1">NOW()</f>
        <v>41122.35318252315</v>
      </c>
      <c r="AC30" s="310"/>
    </row>
  </sheetData>
  <sheetProtection/>
  <mergeCells count="104">
    <mergeCell ref="W28:Z28"/>
    <mergeCell ref="A1:K1"/>
    <mergeCell ref="N1:AC1"/>
    <mergeCell ref="A2:B2"/>
    <mergeCell ref="C2:G2"/>
    <mergeCell ref="N2:O2"/>
    <mergeCell ref="P2:T2"/>
    <mergeCell ref="B3:G4"/>
    <mergeCell ref="P3:V4"/>
    <mergeCell ref="A5:D5"/>
    <mergeCell ref="E5:F5"/>
    <mergeCell ref="G5:M5"/>
    <mergeCell ref="N5:Q5"/>
    <mergeCell ref="A6:D6"/>
    <mergeCell ref="E6:F6"/>
    <mergeCell ref="H6:M6"/>
    <mergeCell ref="N6:Q6"/>
    <mergeCell ref="X5:Y5"/>
    <mergeCell ref="A9:D9"/>
    <mergeCell ref="E9:F9"/>
    <mergeCell ref="H9:M9"/>
    <mergeCell ref="N9:Q9"/>
    <mergeCell ref="A10:D10"/>
    <mergeCell ref="E10:F10"/>
    <mergeCell ref="H10:M10"/>
    <mergeCell ref="N10:Q10"/>
    <mergeCell ref="A7:D7"/>
    <mergeCell ref="E7:F7"/>
    <mergeCell ref="H7:M7"/>
    <mergeCell ref="N7:Q7"/>
    <mergeCell ref="A8:D8"/>
    <mergeCell ref="E8:F8"/>
    <mergeCell ref="H8:M8"/>
    <mergeCell ref="N8:Q8"/>
    <mergeCell ref="A13:D13"/>
    <mergeCell ref="E13:F13"/>
    <mergeCell ref="H13:M13"/>
    <mergeCell ref="N13:Q13"/>
    <mergeCell ref="A14:D14"/>
    <mergeCell ref="E14:F14"/>
    <mergeCell ref="H14:M14"/>
    <mergeCell ref="N14:Q14"/>
    <mergeCell ref="A11:D11"/>
    <mergeCell ref="E11:F11"/>
    <mergeCell ref="H11:M11"/>
    <mergeCell ref="N11:Q11"/>
    <mergeCell ref="A12:D12"/>
    <mergeCell ref="E12:F12"/>
    <mergeCell ref="H12:M12"/>
    <mergeCell ref="N12:Q12"/>
    <mergeCell ref="A17:D17"/>
    <mergeCell ref="E17:F17"/>
    <mergeCell ref="H17:M17"/>
    <mergeCell ref="N17:Q17"/>
    <mergeCell ref="A18:D18"/>
    <mergeCell ref="E18:F18"/>
    <mergeCell ref="H18:M18"/>
    <mergeCell ref="N18:Q18"/>
    <mergeCell ref="A15:D15"/>
    <mergeCell ref="E15:F15"/>
    <mergeCell ref="H15:M15"/>
    <mergeCell ref="N15:Q15"/>
    <mergeCell ref="A16:D16"/>
    <mergeCell ref="E16:F16"/>
    <mergeCell ref="H16:M16"/>
    <mergeCell ref="N16:Q16"/>
    <mergeCell ref="I26:K26"/>
    <mergeCell ref="P26:Q26"/>
    <mergeCell ref="H23:M23"/>
    <mergeCell ref="N23:Q23"/>
    <mergeCell ref="H20:M20"/>
    <mergeCell ref="N20:Q20"/>
    <mergeCell ref="H21:M21"/>
    <mergeCell ref="N21:Q21"/>
    <mergeCell ref="A19:D19"/>
    <mergeCell ref="E19:F19"/>
    <mergeCell ref="H19:M19"/>
    <mergeCell ref="N19:Q19"/>
    <mergeCell ref="H22:M22"/>
    <mergeCell ref="N22:Q22"/>
    <mergeCell ref="R30:S30"/>
    <mergeCell ref="AB30:AC30"/>
    <mergeCell ref="A20:F20"/>
    <mergeCell ref="A21:F22"/>
    <mergeCell ref="A23:F24"/>
    <mergeCell ref="B29:C29"/>
    <mergeCell ref="G29:H29"/>
    <mergeCell ref="I29:J29"/>
    <mergeCell ref="K29:L29"/>
    <mergeCell ref="R29:S29"/>
    <mergeCell ref="AB29:AC29"/>
    <mergeCell ref="R27:S27"/>
    <mergeCell ref="B28:C28"/>
    <mergeCell ref="G28:H28"/>
    <mergeCell ref="I28:J28"/>
    <mergeCell ref="K28:L28"/>
    <mergeCell ref="N28:P28"/>
    <mergeCell ref="R28:S28"/>
    <mergeCell ref="N24:Q24"/>
    <mergeCell ref="R24:AB24"/>
    <mergeCell ref="A25:K25"/>
    <mergeCell ref="N25:Q25"/>
    <mergeCell ref="A26:E26"/>
    <mergeCell ref="G26:H26"/>
  </mergeCells>
  <hyperlinks>
    <hyperlink ref="A6:D6" location="'Pie Crust'!A1" display="Pie Crust -- SEE RECIPE"/>
    <hyperlink ref="M1" location="LIST!A1" display="BACK TO MENU LIST"/>
  </hyperlinks>
  <printOptions/>
  <pageMargins left="0.7" right="0.45" top="0.75" bottom="0.5" header="0.3" footer="0.3"/>
  <pageSetup horizontalDpi="600" verticalDpi="600" orientation="landscape" scale="78" r:id="rId1"/>
  <colBreaks count="1" manualBreakCount="1">
    <brk id="13" max="65535" man="1"/>
  </colBreaks>
</worksheet>
</file>

<file path=xl/worksheets/sheet9.xml><?xml version="1.0" encoding="utf-8"?>
<worksheet xmlns="http://schemas.openxmlformats.org/spreadsheetml/2006/main" xmlns:r="http://schemas.openxmlformats.org/officeDocument/2006/relationships">
  <dimension ref="A1:AH30"/>
  <sheetViews>
    <sheetView zoomScalePageLayoutView="0" workbookViewId="0" topLeftCell="D1">
      <selection activeCell="X30" sqref="X30"/>
    </sheetView>
  </sheetViews>
  <sheetFormatPr defaultColWidth="9.140625" defaultRowHeight="12.75"/>
  <cols>
    <col min="1" max="1" width="9.8515625" style="194" customWidth="1"/>
    <col min="2" max="3" width="9.140625" style="194" customWidth="1"/>
    <col min="4" max="4" width="9.8515625" style="194" customWidth="1"/>
    <col min="5" max="5" width="9.140625" style="194" customWidth="1"/>
    <col min="6" max="6" width="14.421875" style="194" customWidth="1"/>
    <col min="7" max="7" width="4.8515625" style="194" customWidth="1"/>
    <col min="8" max="8" width="8.57421875" style="194" customWidth="1"/>
    <col min="9" max="9" width="9.8515625" style="194" customWidth="1"/>
    <col min="10" max="10" width="8.57421875" style="194" customWidth="1"/>
    <col min="11" max="12" width="13.7109375" style="194" customWidth="1"/>
    <col min="13" max="13" width="38.8515625" style="194" customWidth="1"/>
    <col min="14" max="16" width="9.140625" style="194" customWidth="1"/>
    <col min="17" max="17" width="6.140625" style="194" customWidth="1"/>
    <col min="18" max="18" width="8.57421875" style="194" customWidth="1"/>
    <col min="19" max="19" width="7.7109375" style="194" customWidth="1"/>
    <col min="20" max="20" width="10.421875" style="194" customWidth="1"/>
    <col min="21" max="22" width="8.8515625" style="194" customWidth="1"/>
    <col min="23" max="23" width="9.8515625" style="194" customWidth="1"/>
    <col min="24" max="24" width="12.28125" style="194" customWidth="1"/>
    <col min="25" max="25" width="4.28125" style="194" customWidth="1"/>
    <col min="26" max="26" width="10.28125" style="194" customWidth="1"/>
    <col min="27" max="27" width="8.140625" style="194" customWidth="1"/>
    <col min="28" max="28" width="8.57421875" style="194" customWidth="1"/>
    <col min="29" max="29" width="11.57421875" style="194" customWidth="1"/>
    <col min="30" max="32" width="9.00390625" style="194" customWidth="1"/>
    <col min="33" max="16384" width="9.140625" style="194" customWidth="1"/>
  </cols>
  <sheetData>
    <row r="1" spans="1:34" ht="21">
      <c r="A1" s="425" t="s">
        <v>43</v>
      </c>
      <c r="B1" s="425"/>
      <c r="C1" s="425"/>
      <c r="D1" s="425"/>
      <c r="E1" s="425"/>
      <c r="F1" s="425"/>
      <c r="G1" s="425"/>
      <c r="H1" s="425"/>
      <c r="I1" s="425"/>
      <c r="J1" s="425"/>
      <c r="K1" s="425"/>
      <c r="L1" s="78"/>
      <c r="M1" s="243" t="s">
        <v>584</v>
      </c>
      <c r="N1" s="386" t="s">
        <v>56</v>
      </c>
      <c r="O1" s="387"/>
      <c r="P1" s="387"/>
      <c r="Q1" s="387"/>
      <c r="R1" s="387"/>
      <c r="S1" s="387"/>
      <c r="T1" s="387"/>
      <c r="U1" s="387"/>
      <c r="V1" s="387"/>
      <c r="W1" s="387"/>
      <c r="X1" s="387"/>
      <c r="Y1" s="387"/>
      <c r="Z1" s="387"/>
      <c r="AA1" s="387"/>
      <c r="AB1" s="387"/>
      <c r="AC1" s="387"/>
      <c r="AD1" s="205"/>
      <c r="AE1" s="205"/>
      <c r="AF1" s="205"/>
      <c r="AG1" s="81"/>
      <c r="AH1" s="81"/>
    </row>
    <row r="2" spans="1:34" ht="47.25" customHeight="1" thickBot="1">
      <c r="A2" s="369" t="s">
        <v>44</v>
      </c>
      <c r="B2" s="369"/>
      <c r="C2" s="388" t="s">
        <v>257</v>
      </c>
      <c r="D2" s="388"/>
      <c r="E2" s="388"/>
      <c r="F2" s="388"/>
      <c r="G2" s="388"/>
      <c r="H2" s="212" t="s">
        <v>55</v>
      </c>
      <c r="I2" s="82">
        <v>100</v>
      </c>
      <c r="J2" s="212" t="s">
        <v>48</v>
      </c>
      <c r="K2" s="83">
        <v>1</v>
      </c>
      <c r="L2" s="84" t="s">
        <v>67</v>
      </c>
      <c r="M2" s="85"/>
      <c r="N2" s="389" t="s">
        <v>17</v>
      </c>
      <c r="O2" s="389"/>
      <c r="P2" s="390" t="str">
        <f>C2</f>
        <v>Blueberry Pie (Prepared Filling)</v>
      </c>
      <c r="Q2" s="390"/>
      <c r="R2" s="390"/>
      <c r="S2" s="390"/>
      <c r="T2" s="391"/>
      <c r="U2" s="86"/>
      <c r="V2" s="86"/>
      <c r="W2" s="212" t="s">
        <v>55</v>
      </c>
      <c r="X2" s="87">
        <f>I2</f>
        <v>100</v>
      </c>
      <c r="Y2" s="95"/>
      <c r="Z2" s="88" t="s">
        <v>53</v>
      </c>
      <c r="AA2" s="89">
        <f>K2</f>
        <v>1</v>
      </c>
      <c r="AB2" s="90" t="s">
        <v>67</v>
      </c>
      <c r="AC2" s="91"/>
      <c r="AD2" s="92"/>
      <c r="AE2" s="92"/>
      <c r="AF2" s="92"/>
      <c r="AG2" s="91"/>
      <c r="AH2" s="91"/>
    </row>
    <row r="3" spans="1:34" ht="19.5" customHeight="1">
      <c r="A3" s="209"/>
      <c r="B3" s="369"/>
      <c r="C3" s="419"/>
      <c r="D3" s="419"/>
      <c r="E3" s="419"/>
      <c r="F3" s="419"/>
      <c r="G3" s="419"/>
      <c r="H3" s="211"/>
      <c r="I3" s="205"/>
      <c r="J3" s="212"/>
      <c r="K3" s="89"/>
      <c r="L3" s="93"/>
      <c r="M3" s="94"/>
      <c r="N3" s="212"/>
      <c r="O3" s="212"/>
      <c r="P3" s="430">
        <f>C3</f>
        <v>0</v>
      </c>
      <c r="Q3" s="419"/>
      <c r="R3" s="419"/>
      <c r="S3" s="419"/>
      <c r="T3" s="419"/>
      <c r="U3" s="419"/>
      <c r="V3" s="419"/>
      <c r="W3" s="212"/>
      <c r="X3" s="95">
        <f>I3</f>
        <v>0</v>
      </c>
      <c r="Y3" s="95"/>
      <c r="Z3" s="88"/>
      <c r="AA3" s="89"/>
      <c r="AB3" s="90"/>
      <c r="AC3" s="91"/>
      <c r="AD3" s="92"/>
      <c r="AE3" s="92"/>
      <c r="AF3" s="92"/>
      <c r="AG3" s="91"/>
      <c r="AH3" s="91"/>
    </row>
    <row r="4" spans="2:34" ht="15" customHeight="1" thickBot="1">
      <c r="B4" s="410"/>
      <c r="C4" s="410"/>
      <c r="D4" s="410"/>
      <c r="E4" s="410"/>
      <c r="F4" s="410"/>
      <c r="G4" s="410"/>
      <c r="H4" s="96"/>
      <c r="I4" s="96"/>
      <c r="N4" s="97"/>
      <c r="O4" s="97"/>
      <c r="P4" s="410"/>
      <c r="Q4" s="410"/>
      <c r="R4" s="410"/>
      <c r="S4" s="410"/>
      <c r="T4" s="410"/>
      <c r="U4" s="410"/>
      <c r="V4" s="410"/>
      <c r="W4" s="205"/>
      <c r="X4" s="91"/>
      <c r="Y4" s="91"/>
      <c r="Z4" s="91"/>
      <c r="AA4" s="91"/>
      <c r="AB4" s="91"/>
      <c r="AC4" s="91"/>
      <c r="AD4" s="98"/>
      <c r="AE4" s="98"/>
      <c r="AF4" s="98"/>
      <c r="AG4" s="91"/>
      <c r="AH4" s="91"/>
    </row>
    <row r="5" spans="1:32" ht="45.75" customHeight="1" thickBot="1">
      <c r="A5" s="380" t="s">
        <v>1</v>
      </c>
      <c r="B5" s="431"/>
      <c r="C5" s="431"/>
      <c r="D5" s="432"/>
      <c r="E5" s="422" t="s">
        <v>54</v>
      </c>
      <c r="F5" s="424"/>
      <c r="G5" s="422" t="s">
        <v>32</v>
      </c>
      <c r="H5" s="423"/>
      <c r="I5" s="423"/>
      <c r="J5" s="423"/>
      <c r="K5" s="423"/>
      <c r="L5" s="423"/>
      <c r="M5" s="424"/>
      <c r="N5" s="420" t="s">
        <v>1</v>
      </c>
      <c r="O5" s="421"/>
      <c r="P5" s="421"/>
      <c r="Q5" s="421"/>
      <c r="R5" s="99" t="s">
        <v>31</v>
      </c>
      <c r="S5" s="210" t="s">
        <v>2</v>
      </c>
      <c r="T5" s="100" t="s">
        <v>51</v>
      </c>
      <c r="U5" s="99" t="s">
        <v>30</v>
      </c>
      <c r="V5" s="99" t="s">
        <v>49</v>
      </c>
      <c r="W5" s="99" t="s">
        <v>58</v>
      </c>
      <c r="X5" s="392" t="s">
        <v>164</v>
      </c>
      <c r="Y5" s="392"/>
      <c r="Z5" s="99" t="s">
        <v>50</v>
      </c>
      <c r="AA5" s="100" t="s">
        <v>13</v>
      </c>
      <c r="AB5" s="100" t="s">
        <v>207</v>
      </c>
      <c r="AC5" s="101" t="s">
        <v>208</v>
      </c>
      <c r="AD5" s="205"/>
      <c r="AE5" s="205"/>
      <c r="AF5" s="205"/>
    </row>
    <row r="6" spans="1:32" ht="18.75" customHeight="1">
      <c r="A6" s="434" t="s">
        <v>213</v>
      </c>
      <c r="B6" s="435"/>
      <c r="C6" s="435"/>
      <c r="D6" s="436"/>
      <c r="E6" s="365" t="s">
        <v>71</v>
      </c>
      <c r="F6" s="366"/>
      <c r="G6" s="102">
        <v>1</v>
      </c>
      <c r="H6" s="363" t="s">
        <v>136</v>
      </c>
      <c r="I6" s="428"/>
      <c r="J6" s="428"/>
      <c r="K6" s="428"/>
      <c r="L6" s="428"/>
      <c r="M6" s="429"/>
      <c r="N6" s="396" t="str">
        <f aca="true" t="shared" si="0" ref="N6:N21">A6</f>
        <v>Pie Crust -- SEE RECIPE</v>
      </c>
      <c r="O6" s="397"/>
      <c r="P6" s="397"/>
      <c r="Q6" s="397"/>
      <c r="R6" s="103">
        <v>0.26</v>
      </c>
      <c r="S6" s="104" t="s">
        <v>57</v>
      </c>
      <c r="T6" s="105">
        <f>R6*X2</f>
        <v>26</v>
      </c>
      <c r="U6" s="106">
        <f>(X2*R6)/AA6</f>
        <v>26</v>
      </c>
      <c r="V6" s="107" t="s">
        <v>57</v>
      </c>
      <c r="W6" s="108">
        <v>0.37</v>
      </c>
      <c r="X6" s="109">
        <f>U6/1</f>
        <v>26</v>
      </c>
      <c r="Y6" s="109"/>
      <c r="Z6" s="110">
        <f>W6*X6</f>
        <v>9.62</v>
      </c>
      <c r="AA6" s="111">
        <v>1</v>
      </c>
      <c r="AB6" s="112">
        <f>Z6/X2</f>
        <v>0.0962</v>
      </c>
      <c r="AC6" s="113">
        <f>Z6</f>
        <v>9.62</v>
      </c>
      <c r="AD6" s="114"/>
      <c r="AE6" s="114"/>
      <c r="AF6" s="114"/>
    </row>
    <row r="7" spans="1:32" ht="18.75" customHeight="1">
      <c r="A7" s="351" t="s">
        <v>236</v>
      </c>
      <c r="B7" s="352"/>
      <c r="C7" s="352"/>
      <c r="D7" s="353"/>
      <c r="E7" s="356" t="s">
        <v>258</v>
      </c>
      <c r="F7" s="355"/>
      <c r="G7" s="102"/>
      <c r="H7" s="352" t="s">
        <v>137</v>
      </c>
      <c r="I7" s="394"/>
      <c r="J7" s="394"/>
      <c r="K7" s="394"/>
      <c r="L7" s="394"/>
      <c r="M7" s="395"/>
      <c r="N7" s="396" t="str">
        <f t="shared" si="0"/>
        <v>Pie Filling, Blueberry, Prepared</v>
      </c>
      <c r="O7" s="397"/>
      <c r="P7" s="397"/>
      <c r="Q7" s="397"/>
      <c r="R7" s="115">
        <v>0.1138</v>
      </c>
      <c r="S7" s="104" t="s">
        <v>88</v>
      </c>
      <c r="T7" s="109">
        <f>X2*R7</f>
        <v>11.379999999999999</v>
      </c>
      <c r="U7" s="116">
        <f>(X2*R7)/AA7</f>
        <v>11.379999999999999</v>
      </c>
      <c r="V7" s="107" t="s">
        <v>88</v>
      </c>
      <c r="W7" s="108">
        <v>4.82</v>
      </c>
      <c r="X7" s="109">
        <f>U7/1</f>
        <v>11.379999999999999</v>
      </c>
      <c r="Y7" s="109"/>
      <c r="Z7" s="110">
        <f>W7*X7</f>
        <v>54.8516</v>
      </c>
      <c r="AA7" s="117">
        <v>1</v>
      </c>
      <c r="AB7" s="112">
        <f>Z7/X2</f>
        <v>0.548516</v>
      </c>
      <c r="AC7" s="113">
        <f>Z7</f>
        <v>54.8516</v>
      </c>
      <c r="AD7" s="114"/>
      <c r="AE7" s="114"/>
      <c r="AF7" s="114"/>
    </row>
    <row r="8" spans="1:32" ht="18.75" customHeight="1">
      <c r="A8" s="351"/>
      <c r="B8" s="352"/>
      <c r="C8" s="352"/>
      <c r="D8" s="353"/>
      <c r="E8" s="354"/>
      <c r="F8" s="355"/>
      <c r="G8" s="102"/>
      <c r="H8" s="352" t="s">
        <v>73</v>
      </c>
      <c r="I8" s="394"/>
      <c r="J8" s="394"/>
      <c r="K8" s="394"/>
      <c r="L8" s="394"/>
      <c r="M8" s="395"/>
      <c r="N8" s="396">
        <f>A8</f>
        <v>0</v>
      </c>
      <c r="O8" s="397"/>
      <c r="P8" s="397"/>
      <c r="Q8" s="397"/>
      <c r="R8" s="115"/>
      <c r="S8" s="104"/>
      <c r="T8" s="105">
        <f>X2*R8</f>
        <v>0</v>
      </c>
      <c r="U8" s="116">
        <f>(X2*R8)/AA8</f>
        <v>0</v>
      </c>
      <c r="V8" s="107"/>
      <c r="W8" s="108">
        <v>0</v>
      </c>
      <c r="X8" s="109">
        <f>U8/1</f>
        <v>0</v>
      </c>
      <c r="Y8" s="109"/>
      <c r="Z8" s="110">
        <f>W8*X8</f>
        <v>0</v>
      </c>
      <c r="AA8" s="117">
        <v>1</v>
      </c>
      <c r="AB8" s="112">
        <f>Z8/X2</f>
        <v>0</v>
      </c>
      <c r="AC8" s="118">
        <f>ROUND(U8*AB8,5)</f>
        <v>0</v>
      </c>
      <c r="AD8" s="114"/>
      <c r="AE8" s="114"/>
      <c r="AF8" s="114"/>
    </row>
    <row r="9" spans="1:32" ht="18.75" customHeight="1">
      <c r="A9" s="351"/>
      <c r="B9" s="352"/>
      <c r="C9" s="352"/>
      <c r="D9" s="353"/>
      <c r="E9" s="356"/>
      <c r="F9" s="355"/>
      <c r="G9" s="102"/>
      <c r="H9" s="352" t="s">
        <v>134</v>
      </c>
      <c r="I9" s="394"/>
      <c r="J9" s="394"/>
      <c r="K9" s="394"/>
      <c r="L9" s="394"/>
      <c r="M9" s="395"/>
      <c r="N9" s="396">
        <f t="shared" si="0"/>
        <v>0</v>
      </c>
      <c r="O9" s="397"/>
      <c r="P9" s="397"/>
      <c r="Q9" s="397"/>
      <c r="R9" s="115"/>
      <c r="S9" s="104"/>
      <c r="T9" s="105"/>
      <c r="U9" s="116"/>
      <c r="V9" s="107"/>
      <c r="W9" s="108"/>
      <c r="X9" s="109"/>
      <c r="Y9" s="109"/>
      <c r="Z9" s="110"/>
      <c r="AA9" s="117"/>
      <c r="AB9" s="112"/>
      <c r="AC9" s="118"/>
      <c r="AD9" s="114"/>
      <c r="AE9" s="114"/>
      <c r="AF9" s="114"/>
    </row>
    <row r="10" spans="1:32" ht="18.75" customHeight="1">
      <c r="A10" s="351"/>
      <c r="B10" s="352"/>
      <c r="C10" s="352"/>
      <c r="D10" s="353"/>
      <c r="E10" s="356"/>
      <c r="F10" s="355"/>
      <c r="G10" s="102"/>
      <c r="H10" s="352" t="s">
        <v>138</v>
      </c>
      <c r="I10" s="394"/>
      <c r="J10" s="394"/>
      <c r="K10" s="394"/>
      <c r="L10" s="394"/>
      <c r="M10" s="395"/>
      <c r="N10" s="396">
        <f t="shared" si="0"/>
        <v>0</v>
      </c>
      <c r="O10" s="397"/>
      <c r="P10" s="397"/>
      <c r="Q10" s="397"/>
      <c r="R10" s="119"/>
      <c r="S10" s="104"/>
      <c r="T10" s="105"/>
      <c r="U10" s="116"/>
      <c r="V10" s="107"/>
      <c r="W10" s="108"/>
      <c r="X10" s="109"/>
      <c r="Y10" s="109"/>
      <c r="Z10" s="110"/>
      <c r="AA10" s="117"/>
      <c r="AB10" s="112"/>
      <c r="AC10" s="118"/>
      <c r="AD10" s="114"/>
      <c r="AE10" s="114"/>
      <c r="AF10" s="114"/>
    </row>
    <row r="11" spans="1:32" ht="18.75" customHeight="1">
      <c r="A11" s="351"/>
      <c r="B11" s="352"/>
      <c r="C11" s="352"/>
      <c r="D11" s="353"/>
      <c r="E11" s="356"/>
      <c r="F11" s="355"/>
      <c r="G11" s="102"/>
      <c r="H11" s="352" t="s">
        <v>74</v>
      </c>
      <c r="I11" s="394"/>
      <c r="J11" s="394"/>
      <c r="K11" s="394"/>
      <c r="L11" s="394"/>
      <c r="M11" s="395"/>
      <c r="N11" s="393">
        <f t="shared" si="0"/>
        <v>0</v>
      </c>
      <c r="O11" s="359"/>
      <c r="P11" s="359"/>
      <c r="Q11" s="359"/>
      <c r="R11" s="115"/>
      <c r="S11" s="104"/>
      <c r="T11" s="105"/>
      <c r="U11" s="116"/>
      <c r="V11" s="107"/>
      <c r="W11" s="108"/>
      <c r="X11" s="109"/>
      <c r="Y11" s="109"/>
      <c r="Z11" s="110"/>
      <c r="AA11" s="117"/>
      <c r="AB11" s="112"/>
      <c r="AC11" s="113"/>
      <c r="AD11" s="114"/>
      <c r="AE11" s="114"/>
      <c r="AF11" s="114"/>
    </row>
    <row r="12" spans="1:32" ht="18.75" customHeight="1">
      <c r="A12" s="351"/>
      <c r="B12" s="352"/>
      <c r="C12" s="352"/>
      <c r="D12" s="353"/>
      <c r="E12" s="356"/>
      <c r="F12" s="355"/>
      <c r="G12" s="102"/>
      <c r="H12" s="352" t="s">
        <v>139</v>
      </c>
      <c r="I12" s="394"/>
      <c r="J12" s="394"/>
      <c r="K12" s="394"/>
      <c r="L12" s="394"/>
      <c r="M12" s="395"/>
      <c r="N12" s="351">
        <f>A12</f>
        <v>0</v>
      </c>
      <c r="O12" s="357"/>
      <c r="P12" s="357"/>
      <c r="Q12" s="357"/>
      <c r="R12" s="115"/>
      <c r="S12" s="104"/>
      <c r="T12" s="105"/>
      <c r="U12" s="116"/>
      <c r="V12" s="107"/>
      <c r="W12" s="108"/>
      <c r="X12" s="109"/>
      <c r="Y12" s="109"/>
      <c r="Z12" s="110"/>
      <c r="AA12" s="117"/>
      <c r="AB12" s="112"/>
      <c r="AC12" s="118"/>
      <c r="AD12" s="114"/>
      <c r="AE12" s="114"/>
      <c r="AF12" s="114"/>
    </row>
    <row r="13" spans="1:32" ht="18.75" customHeight="1">
      <c r="A13" s="351"/>
      <c r="B13" s="352"/>
      <c r="C13" s="352"/>
      <c r="D13" s="353"/>
      <c r="E13" s="354"/>
      <c r="F13" s="355"/>
      <c r="G13" s="102"/>
      <c r="H13" s="352" t="s">
        <v>140</v>
      </c>
      <c r="I13" s="394"/>
      <c r="J13" s="394"/>
      <c r="K13" s="394"/>
      <c r="L13" s="394"/>
      <c r="M13" s="395"/>
      <c r="N13" s="396">
        <f t="shared" si="0"/>
        <v>0</v>
      </c>
      <c r="O13" s="397"/>
      <c r="P13" s="397"/>
      <c r="Q13" s="397"/>
      <c r="R13" s="115"/>
      <c r="S13" s="104"/>
      <c r="T13" s="105"/>
      <c r="U13" s="116"/>
      <c r="V13" s="107"/>
      <c r="W13" s="108"/>
      <c r="X13" s="109"/>
      <c r="Y13" s="109"/>
      <c r="Z13" s="110"/>
      <c r="AA13" s="117"/>
      <c r="AB13" s="112"/>
      <c r="AC13" s="118"/>
      <c r="AD13" s="114"/>
      <c r="AE13" s="114"/>
      <c r="AF13" s="114"/>
    </row>
    <row r="14" spans="1:32" ht="18.75" customHeight="1">
      <c r="A14" s="351"/>
      <c r="B14" s="352"/>
      <c r="C14" s="352"/>
      <c r="D14" s="353"/>
      <c r="E14" s="354"/>
      <c r="F14" s="355"/>
      <c r="G14" s="102"/>
      <c r="H14" s="352" t="s">
        <v>75</v>
      </c>
      <c r="I14" s="394"/>
      <c r="J14" s="394"/>
      <c r="K14" s="394"/>
      <c r="L14" s="394"/>
      <c r="M14" s="395"/>
      <c r="N14" s="396">
        <f t="shared" si="0"/>
        <v>0</v>
      </c>
      <c r="O14" s="397"/>
      <c r="P14" s="397"/>
      <c r="Q14" s="397"/>
      <c r="R14" s="115"/>
      <c r="S14" s="104"/>
      <c r="T14" s="105"/>
      <c r="U14" s="116"/>
      <c r="V14" s="107"/>
      <c r="W14" s="108"/>
      <c r="X14" s="109"/>
      <c r="Y14" s="109"/>
      <c r="Z14" s="110"/>
      <c r="AA14" s="117"/>
      <c r="AB14" s="112"/>
      <c r="AC14" s="118"/>
      <c r="AD14" s="114"/>
      <c r="AE14" s="114"/>
      <c r="AF14" s="114"/>
    </row>
    <row r="15" spans="1:32" ht="18.75" customHeight="1">
      <c r="A15" s="351"/>
      <c r="B15" s="352"/>
      <c r="C15" s="352"/>
      <c r="D15" s="353"/>
      <c r="E15" s="354"/>
      <c r="F15" s="355"/>
      <c r="G15" s="102"/>
      <c r="H15" s="352" t="s">
        <v>76</v>
      </c>
      <c r="I15" s="394"/>
      <c r="J15" s="394"/>
      <c r="K15" s="394"/>
      <c r="L15" s="394"/>
      <c r="M15" s="395"/>
      <c r="N15" s="396">
        <f t="shared" si="0"/>
        <v>0</v>
      </c>
      <c r="O15" s="397"/>
      <c r="P15" s="397"/>
      <c r="Q15" s="397"/>
      <c r="R15" s="115"/>
      <c r="S15" s="104"/>
      <c r="T15" s="105"/>
      <c r="U15" s="120"/>
      <c r="V15" s="107"/>
      <c r="W15" s="108"/>
      <c r="X15" s="105"/>
      <c r="Y15" s="105"/>
      <c r="Z15" s="110"/>
      <c r="AA15" s="117"/>
      <c r="AB15" s="112"/>
      <c r="AC15" s="118"/>
      <c r="AD15" s="114"/>
      <c r="AE15" s="114"/>
      <c r="AF15" s="114"/>
    </row>
    <row r="16" spans="1:32" ht="18.75" customHeight="1">
      <c r="A16" s="351"/>
      <c r="B16" s="352"/>
      <c r="C16" s="352"/>
      <c r="D16" s="353"/>
      <c r="E16" s="354"/>
      <c r="F16" s="355"/>
      <c r="G16" s="102"/>
      <c r="H16" s="352" t="s">
        <v>141</v>
      </c>
      <c r="I16" s="394"/>
      <c r="J16" s="394"/>
      <c r="K16" s="394"/>
      <c r="L16" s="394"/>
      <c r="M16" s="395"/>
      <c r="N16" s="396">
        <f t="shared" si="0"/>
        <v>0</v>
      </c>
      <c r="O16" s="397"/>
      <c r="P16" s="397"/>
      <c r="Q16" s="397"/>
      <c r="R16" s="115"/>
      <c r="S16" s="104"/>
      <c r="T16" s="105"/>
      <c r="U16" s="116"/>
      <c r="V16" s="107"/>
      <c r="W16" s="108"/>
      <c r="X16" s="105"/>
      <c r="Y16" s="105"/>
      <c r="Z16" s="110"/>
      <c r="AA16" s="117"/>
      <c r="AB16" s="112"/>
      <c r="AC16" s="118"/>
      <c r="AD16" s="114"/>
      <c r="AE16" s="114"/>
      <c r="AF16" s="114"/>
    </row>
    <row r="17" spans="1:32" ht="18.75" customHeight="1">
      <c r="A17" s="351"/>
      <c r="B17" s="352"/>
      <c r="C17" s="352"/>
      <c r="D17" s="353"/>
      <c r="E17" s="354"/>
      <c r="F17" s="355"/>
      <c r="G17" s="102"/>
      <c r="H17" s="352" t="s">
        <v>77</v>
      </c>
      <c r="I17" s="394"/>
      <c r="J17" s="394"/>
      <c r="K17" s="394"/>
      <c r="L17" s="394"/>
      <c r="M17" s="395"/>
      <c r="N17" s="396">
        <f t="shared" si="0"/>
        <v>0</v>
      </c>
      <c r="O17" s="397"/>
      <c r="P17" s="397"/>
      <c r="Q17" s="397"/>
      <c r="R17" s="121"/>
      <c r="S17" s="104"/>
      <c r="T17" s="105"/>
      <c r="U17" s="116"/>
      <c r="V17" s="107"/>
      <c r="W17" s="108"/>
      <c r="X17" s="105"/>
      <c r="Y17" s="105"/>
      <c r="Z17" s="110"/>
      <c r="AA17" s="117"/>
      <c r="AB17" s="112"/>
      <c r="AC17" s="118"/>
      <c r="AD17" s="114"/>
      <c r="AE17" s="114"/>
      <c r="AF17" s="114"/>
    </row>
    <row r="18" spans="1:32" ht="18.75" customHeight="1">
      <c r="A18" s="351"/>
      <c r="B18" s="352"/>
      <c r="C18" s="352"/>
      <c r="D18" s="353"/>
      <c r="E18" s="354"/>
      <c r="F18" s="355"/>
      <c r="G18" s="102"/>
      <c r="H18" s="352" t="s">
        <v>142</v>
      </c>
      <c r="I18" s="394"/>
      <c r="J18" s="394"/>
      <c r="K18" s="394"/>
      <c r="L18" s="394"/>
      <c r="M18" s="395"/>
      <c r="N18" s="396">
        <f t="shared" si="0"/>
        <v>0</v>
      </c>
      <c r="O18" s="397"/>
      <c r="P18" s="397"/>
      <c r="Q18" s="397"/>
      <c r="R18" s="121"/>
      <c r="S18" s="104"/>
      <c r="T18" s="105"/>
      <c r="U18" s="116"/>
      <c r="V18" s="107"/>
      <c r="W18" s="108"/>
      <c r="X18" s="105"/>
      <c r="Y18" s="105"/>
      <c r="Z18" s="110"/>
      <c r="AA18" s="117"/>
      <c r="AB18" s="112"/>
      <c r="AC18" s="118"/>
      <c r="AD18" s="114"/>
      <c r="AE18" s="114"/>
      <c r="AF18" s="114"/>
    </row>
    <row r="19" spans="1:32" ht="18.75" customHeight="1">
      <c r="A19" s="351"/>
      <c r="B19" s="352"/>
      <c r="C19" s="352"/>
      <c r="D19" s="353"/>
      <c r="E19" s="354"/>
      <c r="F19" s="355"/>
      <c r="G19" s="102"/>
      <c r="H19" s="352" t="s">
        <v>78</v>
      </c>
      <c r="I19" s="394"/>
      <c r="J19" s="394"/>
      <c r="K19" s="394"/>
      <c r="L19" s="394"/>
      <c r="M19" s="395"/>
      <c r="N19" s="396">
        <f t="shared" si="0"/>
        <v>0</v>
      </c>
      <c r="O19" s="397"/>
      <c r="P19" s="397"/>
      <c r="Q19" s="397"/>
      <c r="R19" s="121"/>
      <c r="S19" s="104"/>
      <c r="T19" s="105"/>
      <c r="U19" s="120"/>
      <c r="V19" s="107"/>
      <c r="W19" s="108"/>
      <c r="X19" s="105"/>
      <c r="Y19" s="105"/>
      <c r="Z19" s="110"/>
      <c r="AA19" s="117"/>
      <c r="AB19" s="112"/>
      <c r="AC19" s="118"/>
      <c r="AD19" s="114"/>
      <c r="AE19" s="114"/>
      <c r="AF19" s="114"/>
    </row>
    <row r="20" spans="1:32" ht="18.75" customHeight="1">
      <c r="A20" s="351"/>
      <c r="B20" s="352"/>
      <c r="C20" s="352"/>
      <c r="D20" s="353"/>
      <c r="E20" s="354"/>
      <c r="F20" s="355"/>
      <c r="G20" s="102">
        <v>2</v>
      </c>
      <c r="H20" s="352" t="s">
        <v>133</v>
      </c>
      <c r="I20" s="394"/>
      <c r="J20" s="394"/>
      <c r="K20" s="394"/>
      <c r="L20" s="394"/>
      <c r="M20" s="395"/>
      <c r="N20" s="396">
        <f t="shared" si="0"/>
        <v>0</v>
      </c>
      <c r="O20" s="397"/>
      <c r="P20" s="397"/>
      <c r="Q20" s="397"/>
      <c r="R20" s="121"/>
      <c r="S20" s="104"/>
      <c r="T20" s="105"/>
      <c r="U20" s="120"/>
      <c r="V20" s="107"/>
      <c r="W20" s="108"/>
      <c r="X20" s="105"/>
      <c r="Y20" s="105"/>
      <c r="Z20" s="110"/>
      <c r="AA20" s="117"/>
      <c r="AB20" s="112"/>
      <c r="AC20" s="118"/>
      <c r="AD20" s="114"/>
      <c r="AE20" s="114"/>
      <c r="AF20" s="114"/>
    </row>
    <row r="21" spans="1:32" ht="18.75" customHeight="1">
      <c r="A21" s="351"/>
      <c r="B21" s="352"/>
      <c r="C21" s="352"/>
      <c r="D21" s="353"/>
      <c r="E21" s="354"/>
      <c r="F21" s="355"/>
      <c r="G21" s="102">
        <v>3</v>
      </c>
      <c r="H21" s="352" t="s">
        <v>259</v>
      </c>
      <c r="I21" s="394"/>
      <c r="J21" s="394"/>
      <c r="K21" s="394"/>
      <c r="L21" s="394"/>
      <c r="M21" s="395"/>
      <c r="N21" s="396">
        <f t="shared" si="0"/>
        <v>0</v>
      </c>
      <c r="O21" s="397"/>
      <c r="P21" s="397"/>
      <c r="Q21" s="397"/>
      <c r="R21" s="121"/>
      <c r="S21" s="104"/>
      <c r="T21" s="105"/>
      <c r="U21" s="120"/>
      <c r="V21" s="107"/>
      <c r="W21" s="108"/>
      <c r="X21" s="105"/>
      <c r="Y21" s="105"/>
      <c r="Z21" s="110"/>
      <c r="AA21" s="117"/>
      <c r="AB21" s="112"/>
      <c r="AC21" s="118"/>
      <c r="AD21" s="114"/>
      <c r="AE21" s="114"/>
      <c r="AF21" s="114"/>
    </row>
    <row r="22" spans="1:32" ht="18.75" customHeight="1">
      <c r="A22" s="351"/>
      <c r="B22" s="352"/>
      <c r="C22" s="352"/>
      <c r="D22" s="353"/>
      <c r="E22" s="354"/>
      <c r="F22" s="355"/>
      <c r="G22" s="102">
        <v>4</v>
      </c>
      <c r="H22" s="352" t="s">
        <v>80</v>
      </c>
      <c r="I22" s="394"/>
      <c r="J22" s="394"/>
      <c r="K22" s="394"/>
      <c r="L22" s="394"/>
      <c r="M22" s="395"/>
      <c r="N22" s="396">
        <f>A22</f>
        <v>0</v>
      </c>
      <c r="O22" s="397"/>
      <c r="P22" s="397"/>
      <c r="Q22" s="397"/>
      <c r="R22" s="121"/>
      <c r="S22" s="104"/>
      <c r="T22" s="105"/>
      <c r="U22" s="116"/>
      <c r="V22" s="107"/>
      <c r="W22" s="108"/>
      <c r="X22" s="105"/>
      <c r="Y22" s="105"/>
      <c r="Z22" s="110"/>
      <c r="AA22" s="117"/>
      <c r="AB22" s="112"/>
      <c r="AC22" s="118"/>
      <c r="AD22" s="114"/>
      <c r="AE22" s="114"/>
      <c r="AF22" s="114"/>
    </row>
    <row r="23" spans="1:32" ht="18.75" customHeight="1" thickBot="1">
      <c r="A23" s="413"/>
      <c r="B23" s="400"/>
      <c r="C23" s="400"/>
      <c r="D23" s="414"/>
      <c r="E23" s="354"/>
      <c r="F23" s="355"/>
      <c r="G23" s="122"/>
      <c r="H23" s="470"/>
      <c r="I23" s="471"/>
      <c r="J23" s="471"/>
      <c r="K23" s="471"/>
      <c r="L23" s="471"/>
      <c r="M23" s="472"/>
      <c r="N23" s="396">
        <f>A23</f>
        <v>0</v>
      </c>
      <c r="O23" s="397"/>
      <c r="P23" s="397"/>
      <c r="Q23" s="397"/>
      <c r="R23" s="121"/>
      <c r="S23" s="104"/>
      <c r="T23" s="105"/>
      <c r="U23" s="120"/>
      <c r="V23" s="107"/>
      <c r="W23" s="108"/>
      <c r="X23" s="105"/>
      <c r="Y23" s="105"/>
      <c r="Z23" s="110"/>
      <c r="AA23" s="117"/>
      <c r="AB23" s="112"/>
      <c r="AC23" s="118"/>
      <c r="AD23" s="114"/>
      <c r="AE23" s="114"/>
      <c r="AF23" s="114"/>
    </row>
    <row r="24" spans="1:32" ht="25.5" customHeight="1" thickBot="1">
      <c r="A24" s="123"/>
      <c r="B24" s="197"/>
      <c r="C24" s="197"/>
      <c r="D24" s="197"/>
      <c r="E24" s="197"/>
      <c r="F24" s="197"/>
      <c r="G24" s="197"/>
      <c r="H24" s="197"/>
      <c r="I24" s="197"/>
      <c r="J24" s="197"/>
      <c r="K24" s="198"/>
      <c r="L24" s="213"/>
      <c r="M24" s="213"/>
      <c r="N24" s="415" t="s">
        <v>47</v>
      </c>
      <c r="O24" s="416"/>
      <c r="P24" s="416"/>
      <c r="Q24" s="417"/>
      <c r="R24" s="418" t="s">
        <v>7</v>
      </c>
      <c r="S24" s="417"/>
      <c r="T24" s="417"/>
      <c r="U24" s="417"/>
      <c r="V24" s="417"/>
      <c r="W24" s="417"/>
      <c r="X24" s="417"/>
      <c r="Y24" s="417"/>
      <c r="Z24" s="417"/>
      <c r="AA24" s="417"/>
      <c r="AB24" s="417"/>
      <c r="AC24" s="124">
        <f>ROUNDUP(SUM(AC6:AC23),5)</f>
        <v>64.4716</v>
      </c>
      <c r="AD24" s="114"/>
      <c r="AE24" s="114"/>
      <c r="AF24" s="114"/>
    </row>
    <row r="25" spans="1:32" ht="20.25" customHeight="1">
      <c r="A25" s="403" t="s">
        <v>45</v>
      </c>
      <c r="B25" s="404"/>
      <c r="C25" s="404"/>
      <c r="D25" s="404"/>
      <c r="E25" s="404"/>
      <c r="F25" s="404"/>
      <c r="G25" s="404"/>
      <c r="H25" s="404"/>
      <c r="I25" s="404"/>
      <c r="J25" s="404"/>
      <c r="K25" s="405"/>
      <c r="L25" s="220"/>
      <c r="M25" s="220"/>
      <c r="N25" s="411"/>
      <c r="O25" s="412"/>
      <c r="P25" s="412"/>
      <c r="Q25" s="412"/>
      <c r="R25" s="125"/>
      <c r="S25" s="125"/>
      <c r="T25" s="125"/>
      <c r="U25" s="125"/>
      <c r="V25" s="125"/>
      <c r="W25" s="95" t="s">
        <v>9</v>
      </c>
      <c r="X25" s="95"/>
      <c r="Y25" s="95"/>
      <c r="Z25" s="95"/>
      <c r="AA25" s="95"/>
      <c r="AB25" s="95"/>
      <c r="AC25" s="126">
        <f>ROUND(AC24*10/100,5)</f>
        <v>6.44716</v>
      </c>
      <c r="AD25" s="114"/>
      <c r="AE25" s="114"/>
      <c r="AF25" s="114"/>
    </row>
    <row r="26" spans="1:32" ht="22.5" customHeight="1" thickBot="1">
      <c r="A26" s="329" t="s">
        <v>42</v>
      </c>
      <c r="B26" s="398"/>
      <c r="C26" s="398"/>
      <c r="D26" s="398"/>
      <c r="E26" s="398"/>
      <c r="F26" s="199"/>
      <c r="G26" s="331" t="s">
        <v>46</v>
      </c>
      <c r="H26" s="331"/>
      <c r="I26" s="331" t="s">
        <v>68</v>
      </c>
      <c r="J26" s="398"/>
      <c r="K26" s="399"/>
      <c r="L26" s="199"/>
      <c r="M26" s="199"/>
      <c r="N26" s="127"/>
      <c r="O26" s="200"/>
      <c r="P26" s="410"/>
      <c r="Q26" s="410"/>
      <c r="R26" s="128"/>
      <c r="S26" s="128"/>
      <c r="T26" s="128"/>
      <c r="U26" s="128"/>
      <c r="V26" s="128"/>
      <c r="W26" s="87" t="s">
        <v>6</v>
      </c>
      <c r="X26" s="87"/>
      <c r="Y26" s="87"/>
      <c r="Z26" s="87"/>
      <c r="AA26" s="87"/>
      <c r="AB26" s="87"/>
      <c r="AC26" s="129">
        <f>AC24+AC25</f>
        <v>70.91875999999999</v>
      </c>
      <c r="AD26" s="114"/>
      <c r="AE26" s="114"/>
      <c r="AF26" s="114"/>
    </row>
    <row r="27" spans="18:32" ht="7.5" customHeight="1" thickBot="1">
      <c r="R27" s="319"/>
      <c r="S27" s="319"/>
      <c r="T27" s="205"/>
      <c r="U27" s="205"/>
      <c r="V27" s="205"/>
      <c r="W27" s="205"/>
      <c r="X27" s="205"/>
      <c r="Y27" s="205"/>
      <c r="Z27" s="205"/>
      <c r="AA27" s="212"/>
      <c r="AB27" s="212"/>
      <c r="AC27" s="212"/>
      <c r="AD27" s="81"/>
      <c r="AE27" s="81"/>
      <c r="AF27" s="81"/>
    </row>
    <row r="28" spans="1:32" ht="20.25" customHeight="1">
      <c r="A28" s="196" t="s">
        <v>35</v>
      </c>
      <c r="B28" s="313" t="s">
        <v>36</v>
      </c>
      <c r="C28" s="313"/>
      <c r="D28" s="65" t="s">
        <v>37</v>
      </c>
      <c r="E28" s="65" t="s">
        <v>38</v>
      </c>
      <c r="F28" s="65" t="s">
        <v>39</v>
      </c>
      <c r="G28" s="313" t="s">
        <v>40</v>
      </c>
      <c r="H28" s="313"/>
      <c r="I28" s="313" t="s">
        <v>41</v>
      </c>
      <c r="J28" s="313"/>
      <c r="K28" s="313" t="s">
        <v>52</v>
      </c>
      <c r="L28" s="313"/>
      <c r="M28" s="196" t="s">
        <v>209</v>
      </c>
      <c r="N28" s="462" t="s">
        <v>5</v>
      </c>
      <c r="O28" s="322"/>
      <c r="P28" s="322"/>
      <c r="Q28" s="213"/>
      <c r="R28" s="322"/>
      <c r="S28" s="323"/>
      <c r="T28" s="206"/>
      <c r="U28" s="206"/>
      <c r="V28" s="206"/>
      <c r="W28" s="311" t="s">
        <v>204</v>
      </c>
      <c r="X28" s="312"/>
      <c r="Y28" s="312"/>
      <c r="Z28" s="312"/>
      <c r="AA28" s="312"/>
      <c r="AB28" s="207"/>
      <c r="AC28" s="233">
        <f>AC26/X2</f>
        <v>0.7091875999999999</v>
      </c>
      <c r="AD28" s="130"/>
      <c r="AE28" s="130"/>
      <c r="AF28" s="130"/>
    </row>
    <row r="29" spans="1:32" ht="37.5" customHeight="1">
      <c r="A29" s="196" t="s">
        <v>260</v>
      </c>
      <c r="B29" s="313" t="s">
        <v>261</v>
      </c>
      <c r="C29" s="313"/>
      <c r="D29" s="65" t="s">
        <v>83</v>
      </c>
      <c r="E29" s="65" t="s">
        <v>84</v>
      </c>
      <c r="F29" s="65" t="s">
        <v>85</v>
      </c>
      <c r="G29" s="313" t="s">
        <v>262</v>
      </c>
      <c r="H29" s="313"/>
      <c r="I29" s="313" t="s">
        <v>263</v>
      </c>
      <c r="J29" s="313"/>
      <c r="K29" s="313" t="s">
        <v>59</v>
      </c>
      <c r="L29" s="313"/>
      <c r="M29" s="183">
        <f ca="1">NOW()</f>
        <v>41122.35318252315</v>
      </c>
      <c r="N29" s="102" t="s">
        <v>19</v>
      </c>
      <c r="O29" s="88" t="s">
        <v>20</v>
      </c>
      <c r="P29" s="88" t="s">
        <v>21</v>
      </c>
      <c r="Q29" s="88" t="s">
        <v>22</v>
      </c>
      <c r="R29" s="406" t="s">
        <v>8</v>
      </c>
      <c r="S29" s="407"/>
      <c r="T29" s="203"/>
      <c r="U29" s="203"/>
      <c r="V29" s="203"/>
      <c r="W29" s="184"/>
      <c r="X29" s="204" t="s">
        <v>205</v>
      </c>
      <c r="Y29" s="204"/>
      <c r="Z29" s="204"/>
      <c r="AA29" s="204" t="s">
        <v>23</v>
      </c>
      <c r="AB29" s="408" t="s">
        <v>264</v>
      </c>
      <c r="AC29" s="409"/>
      <c r="AD29" s="130"/>
      <c r="AE29" s="130"/>
      <c r="AF29" s="130"/>
    </row>
    <row r="30" spans="14:29" ht="19.5" customHeight="1" thickBot="1">
      <c r="N30" s="136">
        <v>1</v>
      </c>
      <c r="O30" s="137"/>
      <c r="P30" s="138">
        <f>AC26</f>
        <v>70.91875999999999</v>
      </c>
      <c r="Q30" s="139">
        <v>0</v>
      </c>
      <c r="R30" s="307">
        <f>P30+Q30</f>
        <v>70.91875999999999</v>
      </c>
      <c r="S30" s="308"/>
      <c r="T30" s="140"/>
      <c r="U30" s="141"/>
      <c r="V30" s="141"/>
      <c r="W30" s="127"/>
      <c r="X30" s="142">
        <f>AC28/AA30</f>
        <v>2.3639586666666665</v>
      </c>
      <c r="Y30" s="142"/>
      <c r="Z30" s="142"/>
      <c r="AA30" s="143">
        <v>0.3</v>
      </c>
      <c r="AB30" s="309">
        <f ca="1">NOW()</f>
        <v>41122.35318252315</v>
      </c>
      <c r="AC30" s="310"/>
    </row>
  </sheetData>
  <sheetProtection/>
  <mergeCells count="109">
    <mergeCell ref="B3:G4"/>
    <mergeCell ref="P3:V4"/>
    <mergeCell ref="A5:D5"/>
    <mergeCell ref="E5:F5"/>
    <mergeCell ref="G5:M5"/>
    <mergeCell ref="N5:Q5"/>
    <mergeCell ref="A1:K1"/>
    <mergeCell ref="N1:AC1"/>
    <mergeCell ref="A2:B2"/>
    <mergeCell ref="C2:G2"/>
    <mergeCell ref="N2:O2"/>
    <mergeCell ref="P2:T2"/>
    <mergeCell ref="X5:Y5"/>
    <mergeCell ref="A6:D6"/>
    <mergeCell ref="E6:F6"/>
    <mergeCell ref="H6:M6"/>
    <mergeCell ref="N6:Q6"/>
    <mergeCell ref="A7:D7"/>
    <mergeCell ref="E7:F7"/>
    <mergeCell ref="H7:M7"/>
    <mergeCell ref="N7:Q7"/>
    <mergeCell ref="A10:D10"/>
    <mergeCell ref="E10:F10"/>
    <mergeCell ref="H10:M10"/>
    <mergeCell ref="N10:Q10"/>
    <mergeCell ref="A11:D11"/>
    <mergeCell ref="E11:F11"/>
    <mergeCell ref="H11:M11"/>
    <mergeCell ref="N11:Q11"/>
    <mergeCell ref="A8:D8"/>
    <mergeCell ref="E8:F8"/>
    <mergeCell ref="H8:M8"/>
    <mergeCell ref="N8:Q8"/>
    <mergeCell ref="A9:D9"/>
    <mergeCell ref="E9:F9"/>
    <mergeCell ref="H9:M9"/>
    <mergeCell ref="N9:Q9"/>
    <mergeCell ref="A14:D14"/>
    <mergeCell ref="E14:F14"/>
    <mergeCell ref="H14:M14"/>
    <mergeCell ref="N14:Q14"/>
    <mergeCell ref="A15:D15"/>
    <mergeCell ref="E15:F15"/>
    <mergeCell ref="H15:M15"/>
    <mergeCell ref="N15:Q15"/>
    <mergeCell ref="A12:D12"/>
    <mergeCell ref="E12:F12"/>
    <mergeCell ref="H12:M12"/>
    <mergeCell ref="N12:Q12"/>
    <mergeCell ref="A13:D13"/>
    <mergeCell ref="E13:F13"/>
    <mergeCell ref="H13:M13"/>
    <mergeCell ref="N13:Q13"/>
    <mergeCell ref="A18:D18"/>
    <mergeCell ref="E18:F18"/>
    <mergeCell ref="H18:M18"/>
    <mergeCell ref="N18:Q18"/>
    <mergeCell ref="A19:D19"/>
    <mergeCell ref="E19:F19"/>
    <mergeCell ref="H19:M19"/>
    <mergeCell ref="N19:Q19"/>
    <mergeCell ref="A16:D16"/>
    <mergeCell ref="E16:F16"/>
    <mergeCell ref="H16:M16"/>
    <mergeCell ref="N16:Q16"/>
    <mergeCell ref="A17:D17"/>
    <mergeCell ref="E17:F17"/>
    <mergeCell ref="H17:M17"/>
    <mergeCell ref="N17:Q17"/>
    <mergeCell ref="A22:D22"/>
    <mergeCell ref="E22:F22"/>
    <mergeCell ref="H22:M22"/>
    <mergeCell ref="N22:Q22"/>
    <mergeCell ref="A23:D23"/>
    <mergeCell ref="E23:F23"/>
    <mergeCell ref="H23:M23"/>
    <mergeCell ref="N23:Q23"/>
    <mergeCell ref="A20:D20"/>
    <mergeCell ref="E20:F20"/>
    <mergeCell ref="H20:M20"/>
    <mergeCell ref="N20:Q20"/>
    <mergeCell ref="A21:D21"/>
    <mergeCell ref="E21:F21"/>
    <mergeCell ref="H21:M21"/>
    <mergeCell ref="N21:Q21"/>
    <mergeCell ref="R27:S27"/>
    <mergeCell ref="B28:C28"/>
    <mergeCell ref="G28:H28"/>
    <mergeCell ref="I28:J28"/>
    <mergeCell ref="K28:L28"/>
    <mergeCell ref="N28:P28"/>
    <mergeCell ref="R28:S28"/>
    <mergeCell ref="N24:Q24"/>
    <mergeCell ref="R24:AB24"/>
    <mergeCell ref="A25:K25"/>
    <mergeCell ref="N25:Q25"/>
    <mergeCell ref="A26:E26"/>
    <mergeCell ref="G26:H26"/>
    <mergeCell ref="I26:K26"/>
    <mergeCell ref="P26:Q26"/>
    <mergeCell ref="AB29:AC29"/>
    <mergeCell ref="R30:S30"/>
    <mergeCell ref="AB30:AC30"/>
    <mergeCell ref="W28:AA28"/>
    <mergeCell ref="B29:C29"/>
    <mergeCell ref="G29:H29"/>
    <mergeCell ref="I29:J29"/>
    <mergeCell ref="K29:L29"/>
    <mergeCell ref="R29:S29"/>
  </mergeCells>
  <hyperlinks>
    <hyperlink ref="A6:D6" location="'Pie Crust'!A1" display="Pie Crust -- SEE RECIPE"/>
    <hyperlink ref="M1" location="LIST!A1" display="BACK TO MENU LIST"/>
  </hyperlinks>
  <printOptions/>
  <pageMargins left="0.7" right="0.45" top="0.75" bottom="0.5" header="0.3" footer="0.3"/>
  <pageSetup horizontalDpi="600" verticalDpi="600" orientation="landscape" scale="78"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 von;Wiecki</dc:creator>
  <cp:keywords/>
  <dc:description/>
  <cp:lastModifiedBy>test</cp:lastModifiedBy>
  <cp:lastPrinted>2012-05-22T12:02:44Z</cp:lastPrinted>
  <dcterms:created xsi:type="dcterms:W3CDTF">1999-11-12T20:46:21Z</dcterms:created>
  <dcterms:modified xsi:type="dcterms:W3CDTF">2012-08-01T13:28:53Z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