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10620" firstSheet="4" activeTab="5"/>
  </bookViews>
  <sheets>
    <sheet name="Name of menu item" sheetId="1" state="hidden" r:id="rId1"/>
    <sheet name="Sheet4" sheetId="2" state="hidden" r:id="rId2"/>
    <sheet name="Sheet5" sheetId="3" state="hidden" r:id="rId3"/>
    <sheet name="MENU ITEM LIST" sheetId="4" r:id="rId4"/>
    <sheet name="INSTURCTION" sheetId="5" r:id="rId5"/>
    <sheet name="Chef Salad" sheetId="6" r:id="rId6"/>
    <sheet name="Caesar Salad" sheetId="7" r:id="rId7"/>
    <sheet name="Southwest Chicken Salad" sheetId="8" r:id="rId8"/>
    <sheet name="Southwest Chicken Breast" sheetId="9" r:id="rId9"/>
    <sheet name="Avocado Ranch" sheetId="10" r:id="rId10"/>
    <sheet name="Fried Chicken Salad" sheetId="11" r:id="rId11"/>
    <sheet name="Trio Salad" sheetId="12" r:id="rId12"/>
    <sheet name="Tuna Salad" sheetId="13" r:id="rId13"/>
    <sheet name="Chicken Salad" sheetId="14" r:id="rId14"/>
    <sheet name="Garden Mixed Greens" sheetId="15" r:id="rId15"/>
    <sheet name="Fresh Fruit Cup" sheetId="16" r:id="rId16"/>
    <sheet name="Parmesan Crostini" sheetId="17" r:id="rId17"/>
  </sheets>
  <definedNames/>
  <calcPr fullCalcOnLoad="1"/>
</workbook>
</file>

<file path=xl/sharedStrings.xml><?xml version="1.0" encoding="utf-8"?>
<sst xmlns="http://schemas.openxmlformats.org/spreadsheetml/2006/main" count="1298" uniqueCount="417">
  <si>
    <t>MENU  ITEM  RECIPE  PREPARATION  AND  COST  CARD</t>
  </si>
  <si>
    <t>INGREDIENTS</t>
  </si>
  <si>
    <t>UNIT</t>
  </si>
  <si>
    <t>UNIT    COST</t>
  </si>
  <si>
    <t>PREPARATION    INSTRUCTIONS</t>
  </si>
  <si>
    <t>RECIPE  YIELD</t>
  </si>
  <si>
    <t>TOTAL  COST  OF  ITEM</t>
  </si>
  <si>
    <t>SUBTOTAL</t>
  </si>
  <si>
    <t>COMBINED  MEAL COST</t>
  </si>
  <si>
    <t>CONDIMENT   COST    10%</t>
  </si>
  <si>
    <t>7 ounce</t>
  </si>
  <si>
    <t>PURCHASED WEIGHT</t>
  </si>
  <si>
    <t>PURCHASED PRICE</t>
  </si>
  <si>
    <t>YIELD % After Prep</t>
  </si>
  <si>
    <t>CALORIES</t>
  </si>
  <si>
    <t>SODIUM</t>
  </si>
  <si>
    <t>CHOLESTEEROL</t>
  </si>
  <si>
    <t xml:space="preserve">MENU ITEM: </t>
  </si>
  <si>
    <t>TOTAL  COST / PORTION</t>
  </si>
  <si>
    <t>QUANTITY</t>
  </si>
  <si>
    <t>SERVING SIZE</t>
  </si>
  <si>
    <t>PORTION COST</t>
  </si>
  <si>
    <t>SIDE ITEM COST</t>
  </si>
  <si>
    <t>COST OF GS %</t>
  </si>
  <si>
    <t>DATE COST LAST CHECKED</t>
  </si>
  <si>
    <t xml:space="preserve">PREPARED BY:  </t>
  </si>
  <si>
    <t xml:space="preserve">REMARKS:  </t>
  </si>
  <si>
    <t xml:space="preserve">Portion Size: </t>
  </si>
  <si>
    <t>SELLING PRICE</t>
  </si>
  <si>
    <t xml:space="preserve">NUTRITIONAL INFORMATION: </t>
  </si>
  <si>
    <t>QUANTITY REQUIRED</t>
  </si>
  <si>
    <t>QUANTITY /  ONE PORTION</t>
  </si>
  <si>
    <t>PREPARATION INSTRUCTIONS</t>
  </si>
  <si>
    <t>PURCHASED PRICE  / CASE</t>
  </si>
  <si>
    <t>PURCHASED WEIGHT  or       COUNT PER CASE</t>
  </si>
  <si>
    <t>Calories</t>
  </si>
  <si>
    <t>Carbohydrates</t>
  </si>
  <si>
    <t>Protein</t>
  </si>
  <si>
    <t>Fat</t>
  </si>
  <si>
    <t>Cholesterol</t>
  </si>
  <si>
    <t>Sodium</t>
  </si>
  <si>
    <t>Calcium</t>
  </si>
  <si>
    <t>NUTRITIONAL INFORMATION</t>
  </si>
  <si>
    <t>MENU ITEM RECIPE PREPARATION</t>
  </si>
  <si>
    <t xml:space="preserve">MENU ITEM:  </t>
  </si>
  <si>
    <t xml:space="preserve">* Note:  Nutritional Information is indicated for one serving size.  </t>
  </si>
  <si>
    <t xml:space="preserve">Portion Size:  </t>
  </si>
  <si>
    <t xml:space="preserve">PREPARED BY: </t>
  </si>
  <si>
    <t xml:space="preserve">Serving Size:  </t>
  </si>
  <si>
    <t>PURCHASE WEIGHT</t>
  </si>
  <si>
    <t>TOTAL COST AS PURCHASED</t>
  </si>
  <si>
    <t>RECIPE QUANTITY</t>
  </si>
  <si>
    <t>Remark</t>
  </si>
  <si>
    <t>Serving Portion</t>
  </si>
  <si>
    <t>QUANTITY REQUIRED      MEASURE</t>
  </si>
  <si>
    <t xml:space="preserve">Yield Portion Size: </t>
  </si>
  <si>
    <t>MENU  ITEM  RECIPE    COST  CARD</t>
  </si>
  <si>
    <t>each</t>
  </si>
  <si>
    <t>ounce</t>
  </si>
  <si>
    <t>PURCHASED PRICE  / CASE  PER UNIT</t>
  </si>
  <si>
    <t>lb</t>
  </si>
  <si>
    <t>Chef Salad</t>
  </si>
  <si>
    <t>Salad</t>
  </si>
  <si>
    <t>1 Salad</t>
  </si>
  <si>
    <t>Lettuce, Leaf, Fresh, Head</t>
  </si>
  <si>
    <t>Turkey Breast, Cooked Julienne 1/8"x1/4"x4"</t>
  </si>
  <si>
    <t>Chef-Style Ham, Cooked, Julienne 1/8"x1/4"x4"</t>
  </si>
  <si>
    <t>Yellow American Cheese,  0.5 oz Slices  Julienne 1/2"</t>
  </si>
  <si>
    <t>Swiss Cheese, 0.5 oz, Slices                         Julienne 1/2"</t>
  </si>
  <si>
    <t>Egg, Hard Cooked, Wedged</t>
  </si>
  <si>
    <t>Tomatoes, Fresh, 6x6 Wedge Cut 8</t>
  </si>
  <si>
    <t>Cucumbers, Fresh, Sliced 1/4" with skin</t>
  </si>
  <si>
    <t>3 lbs</t>
  </si>
  <si>
    <t>25 eggs</t>
  </si>
  <si>
    <t>2-3/8 lbs</t>
  </si>
  <si>
    <t xml:space="preserve">Wash lettuce.  Tear or cut lettuce into large pieces. </t>
  </si>
  <si>
    <t xml:space="preserve">Cover; refrigerate until ready to serve. </t>
  </si>
  <si>
    <t xml:space="preserve">Place about 1-1/2 cups of lettuces in center of plate.  Add 6 thin strips meat, 12 thin strips cheese, 2 cucumbers slices, 3 egg wedges, and 2 tomato wedges. </t>
  </si>
  <si>
    <t>25 each</t>
  </si>
  <si>
    <t>lbs</t>
  </si>
  <si>
    <t>31 lbs 4 ounce</t>
  </si>
  <si>
    <t>Mixed Greens Topped with Julienne Turkey, Ham, American and Swiss Cheeses, Tomatoes and Cucumbers</t>
  </si>
  <si>
    <t xml:space="preserve">Cut ham, turkey, and cheeses into thin strips and eggs and tomatoes into 8 wedges each. </t>
  </si>
  <si>
    <t xml:space="preserve">1.  RECIPE PART   :  This part contains ingredients, requried quantity for each ingredients, and preparation instructions.  </t>
  </si>
  <si>
    <t xml:space="preserve">2.  RECIPE COST CALCULATION PART:  This working sheet automatically calculate  1)     requried quantity for each ingredient  based on Yield portion size,           cost per one serving portion,           total cost, and         suggested selling price based on the food cost you desire.  </t>
  </si>
  <si>
    <t>Caprese Tower</t>
  </si>
  <si>
    <t xml:space="preserve">1 Ea. </t>
  </si>
  <si>
    <t>REQUIRED WEIGHT  or   COUNT  BY PURCHASED UNIT</t>
  </si>
  <si>
    <t>Cost / Portion</t>
  </si>
  <si>
    <t xml:space="preserve">TOTAL  COST </t>
  </si>
  <si>
    <t>Fresh Mozzarella, Sliced 1 oz. ea.(2 ea.)</t>
  </si>
  <si>
    <t>200 ea.</t>
  </si>
  <si>
    <t xml:space="preserve">For Basil Oil: </t>
  </si>
  <si>
    <t>Ounce</t>
  </si>
  <si>
    <t>Tomato Roma, Sliced 1/4 in.(3 ea.)</t>
  </si>
  <si>
    <t>300 slices</t>
  </si>
  <si>
    <t>Blend together, basil, oil, garlic, salt and pepper until smooth.</t>
  </si>
  <si>
    <t>Basil, Fresh, chopped</t>
  </si>
  <si>
    <t>2 cup</t>
  </si>
  <si>
    <t>cup</t>
  </si>
  <si>
    <t>Olive Oil(1.5 oz. ea)</t>
  </si>
  <si>
    <t>1.25 Gal.</t>
  </si>
  <si>
    <t>For Tower:</t>
  </si>
  <si>
    <t>gal</t>
  </si>
  <si>
    <t>Garlic, Roasted</t>
  </si>
  <si>
    <t>1/2 cup (= 4 ounce)</t>
  </si>
  <si>
    <t>On small plate place in order 1 tomato, 1 mozz slice, 1 tomato, 1 mozz slice, 1 tomato.</t>
  </si>
  <si>
    <t>head</t>
  </si>
  <si>
    <t>Pepper</t>
  </si>
  <si>
    <t>3 tbsp</t>
  </si>
  <si>
    <t>Top tower with micro greens and drizzle with basil oil and then balsamic glaze and serve.</t>
  </si>
  <si>
    <t>tbsp</t>
  </si>
  <si>
    <t>8 oz. Btl</t>
  </si>
  <si>
    <t>btl</t>
  </si>
  <si>
    <t>Salt</t>
  </si>
  <si>
    <t>5 tbsp</t>
  </si>
  <si>
    <t>48oz.Pk</t>
  </si>
  <si>
    <t>pk</t>
  </si>
  <si>
    <t>Balsamic Glaze (0.75 oz. ea.)</t>
  </si>
  <si>
    <t>1 Gal.</t>
  </si>
  <si>
    <t>12.9oz. Btl</t>
  </si>
  <si>
    <t>oz</t>
  </si>
  <si>
    <t>Micro Greens(1/4 oz. ea.)</t>
  </si>
  <si>
    <t>8 oz.</t>
  </si>
  <si>
    <t>8 oz. Pk</t>
  </si>
  <si>
    <t>1 cup = 8 ounce</t>
  </si>
  <si>
    <t>1 gal = 128 ounce</t>
  </si>
  <si>
    <t>1 Med Garlic Head = 2 tbsp</t>
  </si>
  <si>
    <t xml:space="preserve">1/2 cup = 8 tbsp </t>
  </si>
  <si>
    <t>1 Each</t>
  </si>
  <si>
    <t>COST PER PERSON</t>
  </si>
  <si>
    <t>SELLING PRICE PER PERSON</t>
  </si>
  <si>
    <t>DATE                         COST LAST CHECKED</t>
  </si>
  <si>
    <t xml:space="preserve">CCP:  Hold for service at 40⁰F. or lower.  If desired, 3/4 Garlic Croutons may be prepared. </t>
  </si>
  <si>
    <t>COST / PORTION</t>
  </si>
  <si>
    <t>TOTAL COST</t>
  </si>
  <si>
    <t>LAST UPDATED DATE</t>
  </si>
  <si>
    <t>A LA CARTE SALAD  --  MENU SELECTION</t>
  </si>
  <si>
    <t>CHEF'S SALAD</t>
  </si>
  <si>
    <t>CAESAR SALAD</t>
  </si>
  <si>
    <t>FRIED CHICKEN SALAD</t>
  </si>
  <si>
    <t>TRIOI SALAD</t>
  </si>
  <si>
    <t>TUNA SALAD</t>
  </si>
  <si>
    <t>CHICKEN SALAD</t>
  </si>
  <si>
    <t>Caesar Salad</t>
  </si>
  <si>
    <t>Crisp Romaine Topped with Croutons and Caesar Dressing</t>
  </si>
  <si>
    <t>Romaine Lettuce,  Cubed 1"</t>
  </si>
  <si>
    <t>9-1/2 lbs</t>
  </si>
  <si>
    <t xml:space="preserve">Note;  CCP:  Keep ingredients refrigerated at internal temperature of 40⁰F. or below for use. </t>
  </si>
  <si>
    <t>Seasoned Croutons (CONV)</t>
  </si>
  <si>
    <t xml:space="preserve">A La Carte: </t>
  </si>
  <si>
    <t>Grated Parmesan CHEZ, CONV</t>
  </si>
  <si>
    <t>2-1/2 lbs</t>
  </si>
  <si>
    <t xml:space="preserve">Place 1 lettuce leaf on each 9" serving plate.  Top with 1-1/2 ounces romaine. </t>
  </si>
  <si>
    <t xml:space="preserve">Caesar Salad Dressing (CONV) </t>
  </si>
  <si>
    <t>3 qts</t>
  </si>
  <si>
    <t xml:space="preserve">Sprinkle 1/2 ounce croutons and 2 tsp parmesan over romaine.  </t>
  </si>
  <si>
    <t>qt</t>
  </si>
  <si>
    <t xml:space="preserve">Green Leaf Lettuce </t>
  </si>
  <si>
    <t>100 each</t>
  </si>
  <si>
    <t xml:space="preserve">Place soufflé cup with 1 ounce ladle dressing on the side.  </t>
  </si>
  <si>
    <t xml:space="preserve">CCP:  Wrap and hold refrigerated at internal temperature of 40⁰F. or below for same day service.  </t>
  </si>
  <si>
    <t>1 Cup</t>
  </si>
  <si>
    <t>DATE LAST CHECKED</t>
  </si>
  <si>
    <t>Southwest Chicken Salad</t>
  </si>
  <si>
    <t>REQUIRED PURCHASE WEIGHT  or   COUNT  BY UNIT</t>
  </si>
  <si>
    <t>Romaine Lettuce, 1" pieces</t>
  </si>
  <si>
    <t>31 1/4 Lbs. (5 oz portion)</t>
  </si>
  <si>
    <t>In deep fryer place tortilla. Submerge with the bottom of a 2 qt. pot or shell maker. Cook until golden</t>
  </si>
  <si>
    <t>Jack/Cheddar Cheese Blend, Shredded</t>
  </si>
  <si>
    <t xml:space="preserve">brown. Remove from fryer and drain on a sheet pan lined with paper towel. Can be made one day </t>
  </si>
  <si>
    <t>Lime, 1/8th wedges(garnish)</t>
  </si>
  <si>
    <t>12 1/2 each  (1 wedge)</t>
  </si>
  <si>
    <t>prior.</t>
  </si>
  <si>
    <t>ea</t>
  </si>
  <si>
    <t>Tomatoes, Fresh, 6x6, Diced 1/2"</t>
  </si>
  <si>
    <t>Place tortilla shell on large plate and fill with cut romaine.</t>
  </si>
  <si>
    <t>Black Olives, Sliced</t>
  </si>
  <si>
    <t>6 1/4 Lbs.  (1 oz portion)</t>
  </si>
  <si>
    <t>Corn</t>
  </si>
  <si>
    <t xml:space="preserve">black beans. </t>
  </si>
  <si>
    <t>Black Beans</t>
  </si>
  <si>
    <t xml:space="preserve">Slice chicken breast on a bias and place at the back of the bowl. </t>
  </si>
  <si>
    <t>Red Onions, Fresh, Diced 1/4"</t>
  </si>
  <si>
    <t>3 Lbs. (1/2 oz portion)</t>
  </si>
  <si>
    <t>Southwest Chicken Breast, Cooked 5 Oz -- See Recipe</t>
  </si>
  <si>
    <t>100 each  (5 oz breast)</t>
  </si>
  <si>
    <t>Place 2 oz. portion of sour cream and salsa in ramekins and serve on the side.</t>
  </si>
  <si>
    <t>1 1/2 Gal.( 2 oz portion)</t>
  </si>
  <si>
    <t>Sour Cream</t>
  </si>
  <si>
    <t>Avocado Ranch Dressing (See Recipe)</t>
  </si>
  <si>
    <t>Flour Tortilla 12"</t>
  </si>
  <si>
    <t>100 (1 each)</t>
  </si>
  <si>
    <t>Green Onion, 1/4" bias(garnish)</t>
  </si>
  <si>
    <t>Avocado Ranch (SW Salad)</t>
  </si>
  <si>
    <t>2 oz.</t>
  </si>
  <si>
    <t>each serving</t>
  </si>
  <si>
    <t xml:space="preserve">(Serving 100) </t>
  </si>
  <si>
    <t>Gallons</t>
  </si>
  <si>
    <t>Ranch Dressing(prepared)</t>
  </si>
  <si>
    <t>6 Qt</t>
  </si>
  <si>
    <t>Avocado, sliced</t>
  </si>
  <si>
    <t>Serve or chill.</t>
  </si>
  <si>
    <t>Chili Powder</t>
  </si>
  <si>
    <t>2 Tbsp</t>
  </si>
  <si>
    <t>Tbsp</t>
  </si>
  <si>
    <t>Lime Juice</t>
  </si>
  <si>
    <t>16 ea</t>
  </si>
  <si>
    <t>Cumin</t>
  </si>
  <si>
    <t>2 Tbls</t>
  </si>
  <si>
    <t>Lemon Juice</t>
  </si>
  <si>
    <t>1.5 Cups</t>
  </si>
  <si>
    <t>Southwest Chicken Breast</t>
  </si>
  <si>
    <t xml:space="preserve"> 5 oz. Breast</t>
  </si>
  <si>
    <t>Chicken Breast, Bnls, Skls, Raw</t>
  </si>
  <si>
    <t>100 (5oz each)</t>
  </si>
  <si>
    <t>Clean chicken breast of excess fat.</t>
  </si>
  <si>
    <t>Combine Chili powder, Cumin, Paprika, Salt and pepper in a bowl.</t>
  </si>
  <si>
    <t>Next rub chicken breast with olive oil and sprinkle both sides with seasoning mixture.</t>
  </si>
  <si>
    <t>Paprika</t>
  </si>
  <si>
    <t xml:space="preserve">Mark both sides of the chicken breasts on the grill and place on a greased sheet pan, presentation </t>
  </si>
  <si>
    <t xml:space="preserve">Salt </t>
  </si>
  <si>
    <t>side up.</t>
  </si>
  <si>
    <t>CCP- Place in a preheated 350 degree F oven to an internal temperature of 165 degrees F and hold</t>
  </si>
  <si>
    <t>Olive Oil</t>
  </si>
  <si>
    <t>2 Cup</t>
  </si>
  <si>
    <t>15 seconds.</t>
  </si>
  <si>
    <t>Serve hot or chill to below 39 degrees F.</t>
  </si>
  <si>
    <t xml:space="preserve">LAST UPDATED </t>
  </si>
  <si>
    <t>Fried Chicken Salad, Plated</t>
  </si>
  <si>
    <t>Romaine and Spring Mix Greens garnish with Walnuts, Apples and Diced Fried Chicken Tenders and Dressing with Crumbled Blue Cheese</t>
  </si>
  <si>
    <t>Raspberry Dressing (CONV)</t>
  </si>
  <si>
    <t>2 ounce each</t>
  </si>
  <si>
    <t>In a stainless steel bowl combine Spring Mix and Romaine and toss.  Plate 5-1/2 ounces of lettuce</t>
  </si>
  <si>
    <t>Spring Salad Mix</t>
  </si>
  <si>
    <t>2-3/4 ounce</t>
  </si>
  <si>
    <t xml:space="preserve">mix on the center of a chilled dinner plate. </t>
  </si>
  <si>
    <t>Romaine Lettuce 1-1/2" Pieces</t>
  </si>
  <si>
    <t xml:space="preserve">Arrange the remaining ingredients in a "confetti" fashion around and on top of the greens. </t>
  </si>
  <si>
    <t>Walnuts, Shelled, Toasted, Chopped</t>
  </si>
  <si>
    <t>1/2 ounce</t>
  </si>
  <si>
    <t>Granny Smith Apples, with Skin, Quartered, Sliced thin  (Toss in 1:2 Lemon Juice to water mixture to prevent browning)</t>
  </si>
  <si>
    <t xml:space="preserve">Place Dressing in a squeeze bottle and gently apply to the tops of each salad; applying dressing in a back and forth motion across the salad. </t>
  </si>
  <si>
    <t>Blue Cheese Crumbles</t>
  </si>
  <si>
    <t>Tomatoes, Small diced</t>
  </si>
  <si>
    <t xml:space="preserve">NOTE:  Salad can be combined and pre-assembled and stored in cooler. </t>
  </si>
  <si>
    <t>Cucumbers, Small diced</t>
  </si>
  <si>
    <t xml:space="preserve">Prior to serve re-form salad and add chicken and dressing and serve. </t>
  </si>
  <si>
    <t>Breaded Chicken Tenders, Cooked, Hot, Sliced</t>
  </si>
  <si>
    <t xml:space="preserve">3 ounce </t>
  </si>
  <si>
    <t xml:space="preserve">CCP:  Place in chilled service container and hold at internal temperature of 40⁰F. </t>
  </si>
  <si>
    <t xml:space="preserve">PORTION:  Serve 1 Salad. </t>
  </si>
  <si>
    <t>Trio Salad - Plated</t>
  </si>
  <si>
    <t xml:space="preserve"> (   8 ounces) </t>
  </si>
  <si>
    <t>(8 ounces )</t>
  </si>
  <si>
    <t>A refreshing blend of Tuna and Chicken Salad accompanied with Mixed Greens, Fruit and Crostini</t>
  </si>
  <si>
    <t>2 ounce</t>
  </si>
  <si>
    <t xml:space="preserve">Prepare each item according to recipes and reserve for service. </t>
  </si>
  <si>
    <t>On a chilled dinner plate make a bed with the leaf lettuce in the shape of clover; at 12 noon,</t>
  </si>
  <si>
    <t>4 O'clock and 8 O'clock.</t>
  </si>
  <si>
    <t>1/2 cup</t>
  </si>
  <si>
    <t xml:space="preserve">Using a 2 ounce ice cream scoop place tuna salad at 2 O'clock, place chicken salad at 6 O'clock, </t>
  </si>
  <si>
    <t>Leaf Lettuce, Fresh</t>
  </si>
  <si>
    <t>3 leaves</t>
  </si>
  <si>
    <t>place the fruit cup (fruit only) at 10 O'clock with the garden mixed greens in the center of the plate</t>
  </si>
  <si>
    <t>2 slices</t>
  </si>
  <si>
    <t xml:space="preserve">in a mound. </t>
  </si>
  <si>
    <t>Butter, PC</t>
  </si>
  <si>
    <t>2 each</t>
  </si>
  <si>
    <t xml:space="preserve">Place the Crostini slices, shingled at 11 and 10 O'clock on the plate. </t>
  </si>
  <si>
    <t>Your Choice of Dressing, CONV</t>
  </si>
  <si>
    <t>1 ounce</t>
  </si>
  <si>
    <t xml:space="preserve">Serve Salad dressing and butter PC on the side at the table. </t>
  </si>
  <si>
    <t>PORTION:  1 salad with 2 ounce dressing and 2 slices of crostini.</t>
  </si>
  <si>
    <t>Tuna Salad</t>
  </si>
  <si>
    <t>Tuna, Celery, Sweet Pickle Relish and Red Pepper Combined with Salad Dressing and Lemon Juice</t>
  </si>
  <si>
    <t>gallon</t>
  </si>
  <si>
    <t>Celery, Fresh, Diced 1/8"</t>
  </si>
  <si>
    <t>3 lbs 7 ounce</t>
  </si>
  <si>
    <t xml:space="preserve">NOTE:  All ingredients must be well-drained. </t>
  </si>
  <si>
    <t>Chunk Light Tuna, Water Pack, Drained</t>
  </si>
  <si>
    <t>6 lbs</t>
  </si>
  <si>
    <t xml:space="preserve">If salad is to be held for more than 24 hours, blanch raw celery for 20 seconds.  </t>
  </si>
  <si>
    <t>Pasteurized Fresh Lemon Juice (CONV)</t>
  </si>
  <si>
    <t>1/4 cup 3 tbsp</t>
  </si>
  <si>
    <t>(When raw celery is used in cold salads, the finished product cannot be held for more than 24 hours.)</t>
  </si>
  <si>
    <t>7/8 tsp</t>
  </si>
  <si>
    <t xml:space="preserve">Combine celery, tuna, lemon juice, salt, pepper, salad dressing, onion, red pepper and relish.  </t>
  </si>
  <si>
    <t>tsp</t>
  </si>
  <si>
    <t>Ground White Pepper</t>
  </si>
  <si>
    <t xml:space="preserve">Mix well.  CCP:  Hold refrigerated at internal temperature of 40⁰F. or below for 2 to 3 hours </t>
  </si>
  <si>
    <t>Salad Dressing (Mayo - Type)</t>
  </si>
  <si>
    <t>1 qts 1/4 cup</t>
  </si>
  <si>
    <t xml:space="preserve">before service.  </t>
  </si>
  <si>
    <t>Yellow Onions, Fresh, Diced 1/8"</t>
  </si>
  <si>
    <t>Diced Red Peppers, Canned, Drained</t>
  </si>
  <si>
    <t>1-1/4 cup 1 tbsp</t>
  </si>
  <si>
    <t xml:space="preserve">SHELF LIFE:  Use within 24 to 48 hours if blanched celery was used. </t>
  </si>
  <si>
    <t>Sweet Pickle Relish, Drained</t>
  </si>
  <si>
    <t>Salad made with raw celery must be discarded after the meal period (or maximum of 24 hours).</t>
  </si>
  <si>
    <t>Chicken Salad</t>
  </si>
  <si>
    <t>Chopped Chicken, Celery and Onions Mixed with Creamy Lemon-Marjoram Mayonnaise Dressing</t>
  </si>
  <si>
    <t>pound</t>
  </si>
  <si>
    <t>Mayonnaise</t>
  </si>
  <si>
    <t>1-1/2 cup</t>
  </si>
  <si>
    <t xml:space="preserve">Combine mayonnaise, Old Bay seasoning, lemon juice, marjoram and parsley for dressing. </t>
  </si>
  <si>
    <t>Old Bay Seasoning</t>
  </si>
  <si>
    <t>1-3/4 tsp</t>
  </si>
  <si>
    <t xml:space="preserve">Mix until well-blended.  CCP:  Hold refrigerated at internal temperature of 40⁰F. or below for use. </t>
  </si>
  <si>
    <t xml:space="preserve">If salad is to be held for more than 24 hours, blanch raw celery for 20 seconds.   </t>
  </si>
  <si>
    <t>Ground Marjoram</t>
  </si>
  <si>
    <t>(When  raw celery is used in cold salads, the finished product cannot be held for more than 24 hours.)</t>
  </si>
  <si>
    <t>Parsley Flakes, Dried</t>
  </si>
  <si>
    <t>2-3/4 tsp</t>
  </si>
  <si>
    <t xml:space="preserve">Combine celery, onion, chicken and dressing.  Toss gently to evenly coat. </t>
  </si>
  <si>
    <t>Celery, Fresh, Diced 1/4"</t>
  </si>
  <si>
    <t>9-3/4 ounce</t>
  </si>
  <si>
    <t xml:space="preserve">CCP:  Hold refrigerated at internal temperature of 40⁰F. or below for service. </t>
  </si>
  <si>
    <t>Yellow Onions, Fresh, Diced 1/4"</t>
  </si>
  <si>
    <t>1-3/4 ounce</t>
  </si>
  <si>
    <t xml:space="preserve">Pulled Diced Mixed chicken Meat, Cooked </t>
  </si>
  <si>
    <t>1 lbs 8 ounce</t>
  </si>
  <si>
    <t xml:space="preserve">SHELF LIFE:  Use within 24 to 48 hours if blanched celery was used.  Salads made with raw celery </t>
  </si>
  <si>
    <t xml:space="preserve">must be discarded after the meal period (or maximum of 24 hours). </t>
  </si>
  <si>
    <t>Garden Mixed Greens</t>
  </si>
  <si>
    <t>8 lbs</t>
  </si>
  <si>
    <t xml:space="preserve">Tear prepared lettuce into large pieces. </t>
  </si>
  <si>
    <t>Carrots, Fresh, Chopped</t>
  </si>
  <si>
    <t>2 lbs</t>
  </si>
  <si>
    <t xml:space="preserve">Combine lettuce with carrots, celery, and onions; toss lightly. </t>
  </si>
  <si>
    <t>Celery, Fresh, Chopped</t>
  </si>
  <si>
    <t xml:space="preserve">Cover.  Add tomatoes to other salad vegetables just before serving.  Toss lightly. </t>
  </si>
  <si>
    <t>Onions, Yellow, Fresh, Chopped</t>
  </si>
  <si>
    <t>8 ounce</t>
  </si>
  <si>
    <t xml:space="preserve">CCP:  Hold for service at 41⁰F. or lower.  </t>
  </si>
  <si>
    <t>Tomatoes, Fresh, Thin Wedges</t>
  </si>
  <si>
    <t>4 lbs</t>
  </si>
  <si>
    <t>17 cal</t>
  </si>
  <si>
    <t>4 g</t>
  </si>
  <si>
    <t>1 g</t>
  </si>
  <si>
    <t>0 g</t>
  </si>
  <si>
    <t>0 mg</t>
  </si>
  <si>
    <t>16 mg</t>
  </si>
  <si>
    <t>32 mg</t>
  </si>
  <si>
    <t>mil</t>
  </si>
  <si>
    <t xml:space="preserve">Fresh Fruit Cup </t>
  </si>
  <si>
    <t>Cup</t>
  </si>
  <si>
    <t>32  1/4 cup</t>
  </si>
  <si>
    <t>Combine lemon juice and water.</t>
  </si>
  <si>
    <t>Water</t>
  </si>
  <si>
    <t xml:space="preserve">Dip apples in lemon mixture to prevent discoloration.  Drain. </t>
  </si>
  <si>
    <t>Red Delicious Apples, 125ct Cubed 1/2" with Skin</t>
  </si>
  <si>
    <t>7-1/2 ounce</t>
  </si>
  <si>
    <t xml:space="preserve">Combine all fruits except berries.  Mix to evenly distribute.  </t>
  </si>
  <si>
    <t>Cantaloupe, 23 ct, Peeled &amp; Seeded, Diced, Diced 3/4"</t>
  </si>
  <si>
    <t>1 lbs 5-1/2 ounce</t>
  </si>
  <si>
    <t>Pineapple, Fresh, Peeled &amp; Cored, Cubed 3/4"</t>
  </si>
  <si>
    <t>10-1/2 ounce</t>
  </si>
  <si>
    <t xml:space="preserve">As needed for service, stir in berries.  </t>
  </si>
  <si>
    <t>Orange, 88ct, Peeled, Sectioned, Halved</t>
  </si>
  <si>
    <t>11 ounce</t>
  </si>
  <si>
    <t>Strawberries, Fresh  or Blueberries or Raspberries</t>
  </si>
  <si>
    <t>1-3/4 cup 3 tbsp</t>
  </si>
  <si>
    <t>PORTION:  Serve 1/4 cup</t>
  </si>
  <si>
    <t xml:space="preserve">VARIATION:  Other fruits may be substituted according to availability  </t>
  </si>
  <si>
    <t xml:space="preserve">Choose for contrasting colors.  </t>
  </si>
  <si>
    <t xml:space="preserve">SHELF LIFE:  Use within 24 hours.  </t>
  </si>
  <si>
    <t>1/4 cup</t>
  </si>
  <si>
    <t>Parmesan Crostini</t>
  </si>
  <si>
    <t xml:space="preserve">2 Slices </t>
  </si>
  <si>
    <t>Sliced Baguette Brushed with Olive Oil and Garlic, baked with Parmesan Cheese</t>
  </si>
  <si>
    <t>14 Slices per Loaf</t>
  </si>
  <si>
    <t>1 qts</t>
  </si>
  <si>
    <t>Combine oil and garlic.  Mix until well-blended.</t>
  </si>
  <si>
    <t>qts</t>
  </si>
  <si>
    <t>Garlic, Fresh, Minced</t>
  </si>
  <si>
    <t>1/2 cup 2 tbsp</t>
  </si>
  <si>
    <t xml:space="preserve">Brush one side of each bread slice with about 1 tsp oil mixture.  Arrange on sheet pans. </t>
  </si>
  <si>
    <t xml:space="preserve">French Baguette, 10 oz. Sliced 3/4" on Bias  (14 Slices per Loaf, Discard Ends) </t>
  </si>
  <si>
    <t>15 loaves</t>
  </si>
  <si>
    <t xml:space="preserve">Top each slice with 1/2 tbsp cheese.  Bake in a 350⁰F. convection (400⁰F. standard) oven </t>
  </si>
  <si>
    <t>loaf</t>
  </si>
  <si>
    <t>Grated parmesan Cheese  (CONV)</t>
  </si>
  <si>
    <t>1-1/2 qts</t>
  </si>
  <si>
    <t xml:space="preserve">for 5 to 6 minutes or until golden brown.  Reduce oven temperature by 50⁰F.  </t>
  </si>
  <si>
    <t xml:space="preserve">and bake for 2 to 3 minutes more or until cheese is evenly melted.  Serve immediately. </t>
  </si>
  <si>
    <t>SOUTHWEST CHICKEN SALAD</t>
  </si>
  <si>
    <t>SOUTHWEST CHICKEN BREAST</t>
  </si>
  <si>
    <t>AVOCADO RANCH DRESSING</t>
  </si>
  <si>
    <t>GARDEN MIXED  GREENS</t>
  </si>
  <si>
    <t>FRESH FRUIT CUP</t>
  </si>
  <si>
    <t>PARMESAN CROSTINI</t>
  </si>
  <si>
    <t>BACK TO MENU LIST</t>
  </si>
  <si>
    <t>12 1/2 Lbs.  (2 oz portion)</t>
  </si>
  <si>
    <t>Then line in order from right to left sliced olives, corn, diced tomatoes, diced onions, cheese, and</t>
  </si>
  <si>
    <t>12 1/2 Lbs.(2 oz portion)</t>
  </si>
  <si>
    <t>Drizzle with Avocado Ranch dressing and garnish with lime wedge and green onion.</t>
  </si>
  <si>
    <t>Salsa  -- SEE RECIPE</t>
  </si>
  <si>
    <t>In blender or mixer combine all ingredients until well incorporporated.</t>
  </si>
  <si>
    <t>Tuna Salad, -- SEE RECIPE</t>
  </si>
  <si>
    <t>Chicken Salad, -- SEE RECIPE</t>
  </si>
  <si>
    <t>Garden Mixed Greens, -- SEE RECIPE</t>
  </si>
  <si>
    <t>Fresh Fruit Cup, -- SEE RECIPE</t>
  </si>
  <si>
    <t>Parmesan Crostini, -- SEE RECIPE</t>
  </si>
  <si>
    <t>FT 0391</t>
  </si>
  <si>
    <t>FT 0504</t>
  </si>
  <si>
    <t>FT 0021</t>
  </si>
  <si>
    <t>FT 0012</t>
  </si>
  <si>
    <t>FT 0298</t>
  </si>
  <si>
    <t>FT 0087</t>
  </si>
  <si>
    <t>FT 0257</t>
  </si>
  <si>
    <t>FT 0367</t>
  </si>
  <si>
    <t>FT 0225</t>
  </si>
  <si>
    <t>FT 0396</t>
  </si>
  <si>
    <t>FT 0348</t>
  </si>
  <si>
    <t>FT 0433</t>
  </si>
  <si>
    <t>EventMaster Menu Item Code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</si>
</sst>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quot;$&quot;#,##0.00"/>
    <numFmt numFmtId="167" formatCode="&quot;$&quot;#,##0.000"/>
    <numFmt numFmtId="168" formatCode="0.0"/>
    <numFmt numFmtId="169" formatCode="[$-409]d\-mmm\-yy;@"/>
    <numFmt numFmtId="170" formatCode="[$-409]dddd\,\ mmmm\ dd\,\ yyyy"/>
    <numFmt numFmtId="171" formatCode="0.0000"/>
  </numFmts>
  <fonts count="84">
    <font>
      <sz val="10"/>
      <name val="Arial"/>
      <family val="0"/>
    </font>
    <font>
      <sz val="11"/>
      <color indexed="8"/>
      <name val="Calibri"/>
      <family val="2"/>
    </font>
    <font>
      <b/>
      <sz val="10"/>
      <name val="Arial"/>
      <family val="2"/>
    </font>
    <font>
      <b/>
      <sz val="12"/>
      <color indexed="8"/>
      <name val="Arial"/>
      <family val="2"/>
    </font>
    <font>
      <b/>
      <sz val="8"/>
      <name val="Arial"/>
      <family val="2"/>
    </font>
    <font>
      <b/>
      <sz val="8"/>
      <color indexed="8"/>
      <name val="Arial"/>
      <family val="2"/>
    </font>
    <font>
      <b/>
      <sz val="10"/>
      <color indexed="8"/>
      <name val="Arial"/>
      <family val="2"/>
    </font>
    <font>
      <sz val="9"/>
      <name val="Arial"/>
      <family val="2"/>
    </font>
    <font>
      <sz val="8"/>
      <name val="Arial"/>
      <family val="2"/>
    </font>
    <font>
      <b/>
      <sz val="9"/>
      <name val="Arial"/>
      <family val="2"/>
    </font>
    <font>
      <b/>
      <sz val="14"/>
      <name val="Arial"/>
      <family val="2"/>
    </font>
    <font>
      <b/>
      <sz val="10"/>
      <name val="Verdana"/>
      <family val="2"/>
    </font>
    <font>
      <b/>
      <sz val="12"/>
      <name val="Lucida Sans Typewriter"/>
      <family val="3"/>
    </font>
    <font>
      <b/>
      <sz val="10"/>
      <name val="Lucida Sans Typewrit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2"/>
      <name val="Calibri"/>
      <family val="2"/>
    </font>
    <font>
      <b/>
      <sz val="11"/>
      <name val="Calibri"/>
      <family val="2"/>
    </font>
    <font>
      <b/>
      <sz val="10"/>
      <name val="Calibri"/>
      <family val="2"/>
    </font>
    <font>
      <u val="single"/>
      <sz val="10"/>
      <name val="Calibri"/>
      <family val="2"/>
    </font>
    <font>
      <b/>
      <sz val="10"/>
      <color indexed="8"/>
      <name val="Calibri"/>
      <family val="2"/>
    </font>
    <font>
      <sz val="11"/>
      <name val="Calibri"/>
      <family val="2"/>
    </font>
    <font>
      <b/>
      <sz val="9"/>
      <name val="Calibri"/>
      <family val="2"/>
    </font>
    <font>
      <b/>
      <sz val="8"/>
      <name val="Calibri"/>
      <family val="2"/>
    </font>
    <font>
      <b/>
      <sz val="8"/>
      <color indexed="8"/>
      <name val="Calibri"/>
      <family val="2"/>
    </font>
    <font>
      <sz val="12"/>
      <name val="Calibri"/>
      <family val="2"/>
    </font>
    <font>
      <b/>
      <u val="single"/>
      <sz val="10"/>
      <name val="Calibri"/>
      <family val="2"/>
    </font>
    <font>
      <b/>
      <sz val="16"/>
      <color indexed="30"/>
      <name val="Lucida Sans Typewriter"/>
      <family val="3"/>
    </font>
    <font>
      <b/>
      <sz val="12"/>
      <color indexed="8"/>
      <name val="Calibri"/>
      <family val="2"/>
    </font>
    <font>
      <b/>
      <sz val="10"/>
      <color indexed="57"/>
      <name val="Lucida Handwriting"/>
      <family val="4"/>
    </font>
    <font>
      <sz val="10"/>
      <color indexed="57"/>
      <name val="Lucida Handwriting"/>
      <family val="4"/>
    </font>
    <font>
      <b/>
      <sz val="16"/>
      <color indexed="36"/>
      <name val="Calibri"/>
      <family val="2"/>
    </font>
    <font>
      <b/>
      <sz val="14"/>
      <color indexed="36"/>
      <name val="Calibri"/>
      <family val="2"/>
    </font>
    <font>
      <sz val="14"/>
      <color indexed="36"/>
      <name val="Calibri"/>
      <family val="2"/>
    </font>
    <font>
      <b/>
      <sz val="16"/>
      <name val="Calibri"/>
      <family val="2"/>
    </font>
    <font>
      <sz val="16"/>
      <name val="Calibri"/>
      <family val="2"/>
    </font>
    <font>
      <b/>
      <sz val="14"/>
      <name val="Calibri"/>
      <family val="2"/>
    </font>
    <font>
      <sz val="14"/>
      <name val="Calibri"/>
      <family val="2"/>
    </font>
    <font>
      <b/>
      <sz val="20"/>
      <name val="Calibri"/>
      <family val="2"/>
    </font>
    <font>
      <sz val="11"/>
      <color indexed="40"/>
      <name val="Calibri"/>
      <family val="0"/>
    </font>
    <font>
      <u val="single"/>
      <sz val="11"/>
      <color indexed="8"/>
      <name val="Calibri"/>
      <family val="0"/>
    </font>
    <font>
      <sz val="66"/>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70C0"/>
      <name val="Lucida Sans Typewriter"/>
      <family val="3"/>
    </font>
    <font>
      <b/>
      <sz val="10"/>
      <color theme="6" tint="-0.24997000396251678"/>
      <name val="Lucida Handwriting"/>
      <family val="4"/>
    </font>
    <font>
      <sz val="10"/>
      <color theme="6" tint="-0.24997000396251678"/>
      <name val="Lucida Handwriting"/>
      <family val="4"/>
    </font>
    <font>
      <b/>
      <sz val="16"/>
      <color rgb="FF7030A0"/>
      <name val="Calibri"/>
      <family val="2"/>
    </font>
    <font>
      <b/>
      <sz val="14"/>
      <color rgb="FF7030A0"/>
      <name val="Calibri"/>
      <family val="2"/>
    </font>
    <font>
      <sz val="14"/>
      <color rgb="FF7030A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style="mediu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top style="medium"/>
      <bottom style="medium"/>
    </border>
    <border>
      <left/>
      <right style="medium"/>
      <top style="medium"/>
      <bottom style="medium"/>
    </border>
    <border>
      <left style="medium"/>
      <right/>
      <top style="medium"/>
      <bottom style="medium"/>
    </border>
    <border>
      <left/>
      <right style="medium"/>
      <top/>
      <bottom style="medium"/>
    </border>
    <border>
      <left style="thin"/>
      <right style="thin"/>
      <top style="thin"/>
      <bottom style="thin"/>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1">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center" vertical="center" wrapText="1"/>
    </xf>
    <xf numFmtId="0" fontId="0" fillId="0" borderId="0" xfId="0" applyAlignment="1">
      <alignment horizontal="left" vertical="center" indent="1"/>
    </xf>
    <xf numFmtId="0" fontId="0" fillId="0" borderId="0" xfId="0" applyAlignment="1" applyProtection="1">
      <alignment/>
      <protection locked="0"/>
    </xf>
    <xf numFmtId="0" fontId="2" fillId="0" borderId="0" xfId="0" applyFont="1" applyAlignment="1">
      <alignment horizontal="center" wrapText="1"/>
    </xf>
    <xf numFmtId="0" fontId="0" fillId="0" borderId="0" xfId="0" applyBorder="1" applyAlignment="1">
      <alignment wrapText="1"/>
    </xf>
    <xf numFmtId="0" fontId="4" fillId="0" borderId="10" xfId="0" applyFont="1" applyBorder="1" applyAlignment="1">
      <alignment horizontal="center"/>
    </xf>
    <xf numFmtId="0" fontId="0" fillId="0" borderId="11" xfId="0" applyBorder="1" applyAlignment="1">
      <alignment/>
    </xf>
    <xf numFmtId="0" fontId="2" fillId="0" borderId="12" xfId="0" applyFont="1" applyBorder="1" applyAlignment="1">
      <alignment horizontal="left" vertical="center" indent="1"/>
    </xf>
    <xf numFmtId="0" fontId="2" fillId="0" borderId="0" xfId="0" applyFont="1" applyAlignment="1" applyProtection="1">
      <alignment vertical="top"/>
      <protection locked="0"/>
    </xf>
    <xf numFmtId="0" fontId="0" fillId="0" borderId="0" xfId="0" applyBorder="1" applyAlignment="1">
      <alignment horizontal="left" vertical="center"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0" fillId="0" borderId="16" xfId="0" applyBorder="1" applyAlignment="1" applyProtection="1">
      <alignment horizontal="center" vertical="center" wrapText="1"/>
      <protection locked="0"/>
    </xf>
    <xf numFmtId="0" fontId="2" fillId="0" borderId="13" xfId="0" applyFont="1" applyBorder="1" applyAlignment="1">
      <alignment horizontal="center" vertical="center"/>
    </xf>
    <xf numFmtId="0" fontId="2" fillId="0" borderId="17" xfId="0" applyFont="1" applyBorder="1" applyAlignment="1">
      <alignment horizontal="center" vertical="top"/>
    </xf>
    <xf numFmtId="0" fontId="2" fillId="0" borderId="0" xfId="0" applyFont="1" applyBorder="1" applyAlignment="1">
      <alignment horizontal="center" vertical="top"/>
    </xf>
    <xf numFmtId="0" fontId="2" fillId="0" borderId="18" xfId="0" applyFont="1" applyBorder="1" applyAlignment="1">
      <alignment horizontal="center" vertical="top"/>
    </xf>
    <xf numFmtId="0" fontId="2" fillId="0" borderId="12" xfId="0" applyFont="1" applyBorder="1" applyAlignment="1">
      <alignment horizontal="center" vertical="top"/>
    </xf>
    <xf numFmtId="0" fontId="2" fillId="0" borderId="12" xfId="0" applyFont="1" applyBorder="1" applyAlignment="1">
      <alignment horizontal="center" vertical="center"/>
    </xf>
    <xf numFmtId="0" fontId="0" fillId="0" borderId="14" xfId="0" applyBorder="1" applyAlignment="1">
      <alignment/>
    </xf>
    <xf numFmtId="0" fontId="4" fillId="0" borderId="17"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wrapText="1"/>
    </xf>
    <xf numFmtId="0" fontId="2" fillId="0" borderId="18" xfId="0" applyFont="1" applyBorder="1" applyAlignment="1">
      <alignment horizontal="center"/>
    </xf>
    <xf numFmtId="0" fontId="2" fillId="0" borderId="12" xfId="0" applyFont="1" applyBorder="1" applyAlignment="1">
      <alignment horizontal="center"/>
    </xf>
    <xf numFmtId="7" fontId="5" fillId="0" borderId="0" xfId="0" applyNumberFormat="1" applyFont="1" applyBorder="1" applyAlignment="1">
      <alignment horizontal="center" wrapText="1"/>
    </xf>
    <xf numFmtId="7" fontId="3" fillId="0" borderId="17" xfId="0" applyNumberFormat="1" applyFont="1" applyBorder="1" applyAlignment="1" applyProtection="1">
      <alignment horizontal="center"/>
      <protection locked="0"/>
    </xf>
    <xf numFmtId="0" fontId="0" fillId="0" borderId="18" xfId="0" applyFont="1" applyBorder="1" applyAlignment="1">
      <alignment/>
    </xf>
    <xf numFmtId="0" fontId="4" fillId="0" borderId="0" xfId="0"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7" fontId="5" fillId="0" borderId="17" xfId="0" applyNumberFormat="1" applyFont="1" applyBorder="1" applyAlignment="1">
      <alignment horizontal="center" wrapText="1"/>
    </xf>
    <xf numFmtId="0" fontId="2" fillId="0" borderId="18"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pplyProtection="1">
      <alignment horizontal="center" vertical="center"/>
      <protection locked="0"/>
    </xf>
    <xf numFmtId="44" fontId="9" fillId="0" borderId="0" xfId="44" applyFont="1" applyBorder="1" applyAlignment="1" applyProtection="1">
      <alignment horizontal="center" vertical="center"/>
      <protection locked="0"/>
    </xf>
    <xf numFmtId="9" fontId="9" fillId="0" borderId="0" xfId="59"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Border="1" applyAlignment="1">
      <alignment wrapText="1"/>
    </xf>
    <xf numFmtId="44" fontId="2" fillId="0" borderId="12" xfId="44" applyFont="1" applyBorder="1" applyAlignment="1">
      <alignment horizontal="center" wrapText="1"/>
    </xf>
    <xf numFmtId="0" fontId="9" fillId="12" borderId="0" xfId="0" applyFont="1" applyFill="1" applyBorder="1" applyAlignment="1" applyProtection="1">
      <alignment horizontal="center" vertical="center"/>
      <protection locked="0"/>
    </xf>
    <xf numFmtId="166" fontId="9" fillId="12" borderId="0" xfId="0" applyNumberFormat="1" applyFont="1" applyFill="1" applyBorder="1" applyAlignment="1" applyProtection="1">
      <alignment horizontal="center" vertical="center"/>
      <protection locked="0"/>
    </xf>
    <xf numFmtId="44" fontId="9" fillId="12" borderId="16" xfId="44" applyFont="1" applyFill="1" applyBorder="1" applyAlignment="1">
      <alignment/>
    </xf>
    <xf numFmtId="44" fontId="6" fillId="13" borderId="15" xfId="44" applyFont="1" applyFill="1" applyBorder="1" applyAlignment="1">
      <alignment horizontal="center"/>
    </xf>
    <xf numFmtId="44" fontId="6" fillId="13" borderId="16" xfId="44" applyFont="1" applyFill="1" applyBorder="1" applyAlignment="1">
      <alignment horizontal="center"/>
    </xf>
    <xf numFmtId="44" fontId="2" fillId="13" borderId="22" xfId="0" applyNumberFormat="1" applyFont="1" applyFill="1" applyBorder="1" applyAlignment="1">
      <alignment horizontal="center" vertical="center"/>
    </xf>
    <xf numFmtId="44" fontId="6" fillId="13" borderId="12" xfId="0" applyNumberFormat="1" applyFont="1" applyFill="1" applyBorder="1" applyAlignment="1">
      <alignment horizontal="center"/>
    </xf>
    <xf numFmtId="44" fontId="0" fillId="13" borderId="12" xfId="44" applyFont="1" applyFill="1" applyBorder="1" applyAlignment="1">
      <alignment/>
    </xf>
    <xf numFmtId="44" fontId="2" fillId="13" borderId="12" xfId="44" applyFont="1" applyFill="1" applyBorder="1" applyAlignment="1">
      <alignment horizontal="center"/>
    </xf>
    <xf numFmtId="164" fontId="2" fillId="13" borderId="12" xfId="0" applyNumberFormat="1" applyFont="1" applyFill="1" applyBorder="1" applyAlignment="1">
      <alignment/>
    </xf>
    <xf numFmtId="44" fontId="9" fillId="12" borderId="16" xfId="44" applyFont="1" applyFill="1" applyBorder="1" applyAlignment="1">
      <alignment vertical="center"/>
    </xf>
    <xf numFmtId="0" fontId="9" fillId="0" borderId="0"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32" fillId="0" borderId="23" xfId="0" applyFont="1" applyBorder="1" applyAlignment="1">
      <alignment horizontal="center" vertical="center"/>
    </xf>
    <xf numFmtId="0" fontId="0" fillId="0" borderId="21" xfId="0" applyBorder="1" applyAlignment="1">
      <alignment/>
    </xf>
    <xf numFmtId="0" fontId="0" fillId="0" borderId="12" xfId="0" applyBorder="1" applyAlignment="1">
      <alignment horizontal="center" vertical="center" wrapText="1"/>
    </xf>
    <xf numFmtId="0" fontId="2" fillId="0" borderId="17" xfId="0" applyFont="1" applyBorder="1" applyAlignment="1">
      <alignment horizontal="center" vertical="center"/>
    </xf>
    <xf numFmtId="0" fontId="9" fillId="0" borderId="0" xfId="0" applyFont="1" applyFill="1" applyBorder="1" applyAlignment="1" applyProtection="1">
      <alignment horizontal="center" vertical="center"/>
      <protection locked="0"/>
    </xf>
    <xf numFmtId="1" fontId="9" fillId="12" borderId="0" xfId="0" applyNumberFormat="1"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indent="1"/>
    </xf>
    <xf numFmtId="12" fontId="2" fillId="0" borderId="0" xfId="0" applyNumberFormat="1" applyFont="1" applyBorder="1" applyAlignment="1">
      <alignment horizontal="right" vertical="center"/>
    </xf>
    <xf numFmtId="12"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0" fillId="0" borderId="0" xfId="0" applyAlignment="1">
      <alignment/>
    </xf>
    <xf numFmtId="0" fontId="0" fillId="0" borderId="12" xfId="0" applyBorder="1" applyAlignment="1">
      <alignment/>
    </xf>
    <xf numFmtId="0" fontId="33" fillId="0" borderId="12" xfId="0" applyFont="1" applyBorder="1" applyAlignment="1">
      <alignment horizontal="center" vertical="center" wrapText="1"/>
    </xf>
    <xf numFmtId="0" fontId="32" fillId="0" borderId="23" xfId="0" applyFont="1" applyBorder="1" applyAlignment="1">
      <alignment horizontal="center" vertical="center" wrapText="1"/>
    </xf>
    <xf numFmtId="0" fontId="34" fillId="0" borderId="0" xfId="0" applyFont="1" applyAlignment="1">
      <alignment vertical="center" wrapText="1"/>
    </xf>
    <xf numFmtId="0" fontId="0" fillId="0" borderId="0" xfId="0" applyAlignment="1">
      <alignment wrapText="1"/>
    </xf>
    <xf numFmtId="0" fontId="11" fillId="0" borderId="0" xfId="0" applyFont="1" applyAlignment="1">
      <alignment vertical="center" wrapText="1"/>
    </xf>
    <xf numFmtId="0" fontId="11" fillId="0" borderId="0" xfId="0" applyFont="1" applyAlignment="1">
      <alignment vertical="center"/>
    </xf>
    <xf numFmtId="0" fontId="33" fillId="0" borderId="0" xfId="0" applyFont="1" applyBorder="1" applyAlignment="1">
      <alignment horizontal="center" vertical="center" wrapText="1"/>
    </xf>
    <xf numFmtId="0" fontId="32" fillId="0" borderId="0" xfId="0" applyFont="1" applyAlignment="1">
      <alignment/>
    </xf>
    <xf numFmtId="0" fontId="35" fillId="0" borderId="0" xfId="0" applyFont="1" applyAlignment="1">
      <alignment horizontal="center" vertical="center" wrapText="1"/>
    </xf>
    <xf numFmtId="0" fontId="35" fillId="0" borderId="24" xfId="0" applyNumberFormat="1" applyFont="1" applyBorder="1" applyAlignment="1">
      <alignment horizontal="center" vertical="center"/>
    </xf>
    <xf numFmtId="12" fontId="35" fillId="0" borderId="24" xfId="0" applyNumberFormat="1" applyFont="1" applyBorder="1" applyAlignment="1">
      <alignment horizontal="center" vertical="center" wrapText="1"/>
    </xf>
    <xf numFmtId="0" fontId="35" fillId="0" borderId="24" xfId="0" applyFont="1" applyBorder="1" applyAlignment="1">
      <alignment horizontal="left" vertical="center"/>
    </xf>
    <xf numFmtId="0" fontId="35" fillId="0" borderId="0" xfId="0" applyFont="1" applyBorder="1" applyAlignment="1">
      <alignment horizontal="left" vertical="center"/>
    </xf>
    <xf numFmtId="0" fontId="35" fillId="0" borderId="12" xfId="0" applyFont="1" applyBorder="1" applyAlignment="1">
      <alignment horizontal="center" vertical="center"/>
    </xf>
    <xf numFmtId="0" fontId="35" fillId="0" borderId="0" xfId="0" applyFont="1" applyBorder="1" applyAlignment="1">
      <alignment horizontal="center" vertical="center" wrapText="1"/>
    </xf>
    <xf numFmtId="12" fontId="35" fillId="0" borderId="0" xfId="0" applyNumberFormat="1" applyFont="1" applyBorder="1" applyAlignment="1">
      <alignment horizontal="right" vertical="center"/>
    </xf>
    <xf numFmtId="0" fontId="35" fillId="0" borderId="20" xfId="0" applyFont="1" applyBorder="1" applyAlignment="1">
      <alignment horizontal="center" vertical="center" wrapText="1"/>
    </xf>
    <xf numFmtId="0" fontId="35" fillId="0" borderId="17" xfId="0" applyFont="1" applyBorder="1" applyAlignment="1">
      <alignment horizontal="center" vertical="center"/>
    </xf>
    <xf numFmtId="0" fontId="36" fillId="0" borderId="0" xfId="0" applyFont="1" applyBorder="1" applyAlignment="1">
      <alignment horizontal="left" vertical="center" wrapText="1"/>
    </xf>
    <xf numFmtId="1" fontId="35" fillId="0" borderId="0" xfId="0" applyNumberFormat="1" applyFont="1" applyBorder="1" applyAlignment="1">
      <alignment horizontal="center" vertical="center"/>
    </xf>
    <xf numFmtId="0" fontId="35" fillId="0" borderId="0" xfId="0" applyFont="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168" fontId="35" fillId="12"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44" fontId="35" fillId="0" borderId="0" xfId="44" applyFont="1" applyBorder="1" applyAlignment="1" applyProtection="1">
      <alignment horizontal="center" vertical="center"/>
      <protection locked="0"/>
    </xf>
    <xf numFmtId="2" fontId="35" fillId="7" borderId="0" xfId="0" applyNumberFormat="1" applyFont="1" applyFill="1" applyBorder="1" applyAlignment="1" applyProtection="1">
      <alignment horizontal="center" vertical="center"/>
      <protection locked="0"/>
    </xf>
    <xf numFmtId="44" fontId="35" fillId="12" borderId="0" xfId="0" applyNumberFormat="1" applyFont="1" applyFill="1" applyBorder="1" applyAlignment="1" applyProtection="1">
      <alignment horizontal="center" vertical="center"/>
      <protection locked="0"/>
    </xf>
    <xf numFmtId="9" fontId="35" fillId="0" borderId="0" xfId="59" applyNumberFormat="1" applyFont="1" applyBorder="1" applyAlignment="1" applyProtection="1">
      <alignment horizontal="center" vertical="center"/>
      <protection locked="0"/>
    </xf>
    <xf numFmtId="166" fontId="35" fillId="12" borderId="0" xfId="0" applyNumberFormat="1" applyFont="1" applyFill="1" applyBorder="1" applyAlignment="1" applyProtection="1">
      <alignment horizontal="center" vertical="center"/>
      <protection locked="0"/>
    </xf>
    <xf numFmtId="44" fontId="35" fillId="12" borderId="16" xfId="44" applyFont="1" applyFill="1" applyBorder="1" applyAlignment="1">
      <alignment vertical="center"/>
    </xf>
    <xf numFmtId="0" fontId="32" fillId="0" borderId="0" xfId="0" applyFont="1" applyBorder="1" applyAlignment="1">
      <alignment horizontal="left" vertical="center" wrapText="1"/>
    </xf>
    <xf numFmtId="0" fontId="35" fillId="0" borderId="0" xfId="0" applyFont="1" applyBorder="1" applyAlignment="1">
      <alignment horizontal="center" vertical="center"/>
    </xf>
    <xf numFmtId="2" fontId="35" fillId="12" borderId="0" xfId="0" applyNumberFormat="1" applyFont="1" applyFill="1" applyBorder="1" applyAlignment="1" applyProtection="1">
      <alignment horizontal="center" vertical="center"/>
      <protection locked="0"/>
    </xf>
    <xf numFmtId="9" fontId="35" fillId="0" borderId="0" xfId="59" applyFont="1" applyBorder="1" applyAlignment="1" applyProtection="1">
      <alignment horizontal="center" vertical="center"/>
      <protection locked="0"/>
    </xf>
    <xf numFmtId="0" fontId="35" fillId="0" borderId="0" xfId="0" applyNumberFormat="1" applyFont="1" applyBorder="1" applyAlignment="1">
      <alignment horizontal="center" vertical="center"/>
    </xf>
    <xf numFmtId="167" fontId="35" fillId="12" borderId="0" xfId="0" applyNumberFormat="1" applyFont="1" applyFill="1" applyBorder="1" applyAlignment="1" applyProtection="1">
      <alignment horizontal="center" vertical="center"/>
      <protection locked="0"/>
    </xf>
    <xf numFmtId="1" fontId="35" fillId="7" borderId="0" xfId="0" applyNumberFormat="1" applyFont="1" applyFill="1" applyBorder="1" applyAlignment="1" applyProtection="1">
      <alignment horizontal="center" vertical="center"/>
      <protection locked="0"/>
    </xf>
    <xf numFmtId="1" fontId="35" fillId="12" borderId="0" xfId="0" applyNumberFormat="1" applyFont="1" applyFill="1" applyBorder="1" applyAlignment="1" applyProtection="1">
      <alignment horizontal="center" vertical="center"/>
      <protection locked="0"/>
    </xf>
    <xf numFmtId="44" fontId="35" fillId="12" borderId="16" xfId="44" applyFont="1" applyFill="1" applyBorder="1" applyAlignment="1">
      <alignment/>
    </xf>
    <xf numFmtId="0" fontId="35" fillId="0" borderId="0" xfId="0" applyFont="1" applyBorder="1" applyAlignment="1">
      <alignment horizontal="center"/>
    </xf>
    <xf numFmtId="0" fontId="0" fillId="0" borderId="0" xfId="0" applyBorder="1" applyAlignment="1">
      <alignment horizontal="left" vertical="center" wrapText="1"/>
    </xf>
    <xf numFmtId="44" fontId="37" fillId="13" borderId="15" xfId="44" applyFont="1" applyFill="1" applyBorder="1" applyAlignment="1">
      <alignment horizontal="center"/>
    </xf>
    <xf numFmtId="0" fontId="34" fillId="0" borderId="0" xfId="0" applyFont="1" applyBorder="1" applyAlignment="1">
      <alignment horizontal="center" vertical="top"/>
    </xf>
    <xf numFmtId="0" fontId="34" fillId="0" borderId="0" xfId="0" applyFont="1" applyBorder="1" applyAlignment="1">
      <alignment horizontal="center" vertical="center"/>
    </xf>
    <xf numFmtId="44" fontId="37" fillId="13" borderId="16" xfId="44" applyFont="1" applyFill="1" applyBorder="1" applyAlignment="1">
      <alignment horizontal="center"/>
    </xf>
    <xf numFmtId="0" fontId="38" fillId="0" borderId="18" xfId="0" applyFont="1" applyBorder="1" applyAlignment="1">
      <alignment/>
    </xf>
    <xf numFmtId="0" fontId="38" fillId="0" borderId="12" xfId="0" applyFont="1" applyBorder="1" applyAlignment="1">
      <alignment/>
    </xf>
    <xf numFmtId="0" fontId="34" fillId="0" borderId="12" xfId="0" applyFont="1" applyBorder="1" applyAlignment="1">
      <alignment horizontal="center" vertical="top"/>
    </xf>
    <xf numFmtId="0" fontId="34" fillId="0" borderId="12" xfId="0" applyFont="1" applyBorder="1" applyAlignment="1">
      <alignment horizontal="center" vertical="center"/>
    </xf>
    <xf numFmtId="44" fontId="35" fillId="13" borderId="22" xfId="0" applyNumberFormat="1" applyFont="1" applyFill="1" applyBorder="1" applyAlignment="1">
      <alignment horizontal="center" vertical="center"/>
    </xf>
    <xf numFmtId="0" fontId="35" fillId="0" borderId="0" xfId="0" applyFont="1" applyAlignment="1">
      <alignment horizontal="center" vertical="center"/>
    </xf>
    <xf numFmtId="0" fontId="32" fillId="0" borderId="14" xfId="0" applyFont="1" applyBorder="1" applyAlignment="1">
      <alignment/>
    </xf>
    <xf numFmtId="0" fontId="35" fillId="0" borderId="14" xfId="0" applyFont="1" applyBorder="1" applyAlignment="1">
      <alignment horizontal="center" vertical="center"/>
    </xf>
    <xf numFmtId="0" fontId="35" fillId="0" borderId="14" xfId="0" applyFont="1" applyBorder="1" applyAlignment="1">
      <alignment horizontal="center" vertical="center" wrapText="1"/>
    </xf>
    <xf numFmtId="44" fontId="35" fillId="12" borderId="15" xfId="0" applyNumberFormat="1" applyFont="1" applyFill="1" applyBorder="1" applyAlignment="1">
      <alignment horizontal="center" vertical="center" wrapText="1"/>
    </xf>
    <xf numFmtId="0" fontId="39" fillId="0" borderId="17" xfId="0" applyFont="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wrapText="1"/>
    </xf>
    <xf numFmtId="0" fontId="39" fillId="0" borderId="0" xfId="0" applyFont="1" applyBorder="1" applyAlignment="1">
      <alignment wrapText="1"/>
    </xf>
    <xf numFmtId="0" fontId="40" fillId="0" borderId="0" xfId="0" applyFont="1" applyBorder="1" applyAlignment="1" applyProtection="1">
      <alignment horizontal="center" vertical="center" wrapText="1"/>
      <protection locked="0"/>
    </xf>
    <xf numFmtId="7" fontId="41" fillId="0" borderId="0" xfId="0" applyNumberFormat="1" applyFont="1" applyBorder="1" applyAlignment="1">
      <alignment horizontal="center" wrapText="1"/>
    </xf>
    <xf numFmtId="0" fontId="35" fillId="0" borderId="18" xfId="0" applyFont="1" applyBorder="1" applyAlignment="1">
      <alignment horizontal="center"/>
    </xf>
    <xf numFmtId="0" fontId="35" fillId="0" borderId="12" xfId="0" applyFont="1" applyBorder="1" applyAlignment="1">
      <alignment horizontal="center"/>
    </xf>
    <xf numFmtId="44" fontId="37" fillId="13" borderId="12" xfId="0" applyNumberFormat="1" applyFont="1" applyFill="1" applyBorder="1" applyAlignment="1">
      <alignment horizontal="center"/>
    </xf>
    <xf numFmtId="44" fontId="32" fillId="13" borderId="12" xfId="44" applyFont="1" applyFill="1" applyBorder="1" applyAlignment="1">
      <alignment/>
    </xf>
    <xf numFmtId="44" fontId="35" fillId="13" borderId="12" xfId="44" applyFont="1" applyFill="1" applyBorder="1" applyAlignment="1">
      <alignment horizontal="center" wrapText="1"/>
    </xf>
    <xf numFmtId="44" fontId="35" fillId="0" borderId="12" xfId="44" applyFont="1" applyBorder="1" applyAlignment="1">
      <alignment horizontal="center" wrapText="1"/>
    </xf>
    <xf numFmtId="0" fontId="32" fillId="0" borderId="18" xfId="0" applyFont="1" applyBorder="1" applyAlignment="1">
      <alignment/>
    </xf>
    <xf numFmtId="44" fontId="35" fillId="13" borderId="12" xfId="44" applyFont="1" applyFill="1" applyBorder="1" applyAlignment="1">
      <alignment horizontal="center"/>
    </xf>
    <xf numFmtId="164" fontId="35" fillId="13" borderId="12" xfId="0" applyNumberFormat="1" applyFont="1" applyFill="1" applyBorder="1" applyAlignment="1">
      <alignment/>
    </xf>
    <xf numFmtId="0" fontId="32" fillId="0" borderId="0" xfId="0" applyFont="1" applyAlignment="1">
      <alignment horizontal="center" vertical="center"/>
    </xf>
    <xf numFmtId="12" fontId="35" fillId="0" borderId="24" xfId="0" applyNumberFormat="1" applyFont="1" applyBorder="1" applyAlignment="1">
      <alignment horizontal="right" vertical="center"/>
    </xf>
    <xf numFmtId="0" fontId="35" fillId="0" borderId="0" xfId="0" applyFont="1" applyBorder="1" applyAlignment="1">
      <alignment wrapText="1"/>
    </xf>
    <xf numFmtId="12" fontId="35" fillId="0" borderId="0" xfId="0" applyNumberFormat="1" applyFont="1" applyBorder="1" applyAlignment="1">
      <alignment horizontal="left" vertical="center" indent="1"/>
    </xf>
    <xf numFmtId="0" fontId="35" fillId="0" borderId="0" xfId="0" applyFont="1" applyAlignment="1">
      <alignment horizontal="left" vertical="center" indent="1"/>
    </xf>
    <xf numFmtId="0" fontId="32" fillId="0" borderId="0" xfId="0" applyFont="1" applyBorder="1" applyAlignment="1">
      <alignment horizontal="left" vertical="center" indent="1"/>
    </xf>
    <xf numFmtId="0" fontId="32" fillId="0" borderId="0" xfId="0" applyFont="1" applyAlignment="1">
      <alignment/>
    </xf>
    <xf numFmtId="12" fontId="35" fillId="0" borderId="0" xfId="0" applyNumberFormat="1" applyFont="1" applyBorder="1" applyAlignment="1">
      <alignment horizontal="center" vertical="center"/>
    </xf>
    <xf numFmtId="0" fontId="35" fillId="0" borderId="0" xfId="0" applyFont="1" applyBorder="1" applyAlignment="1">
      <alignment horizontal="left" vertical="center" indent="1"/>
    </xf>
    <xf numFmtId="0" fontId="32" fillId="0" borderId="12" xfId="0" applyFont="1" applyBorder="1" applyAlignment="1">
      <alignment/>
    </xf>
    <xf numFmtId="0" fontId="35" fillId="0" borderId="0" xfId="0" applyFont="1" applyAlignment="1">
      <alignment horizontal="center" wrapText="1"/>
    </xf>
    <xf numFmtId="0" fontId="32" fillId="0" borderId="0" xfId="0" applyFont="1" applyAlignment="1">
      <alignment horizontal="left" vertical="center" indent="1"/>
    </xf>
    <xf numFmtId="0" fontId="40" fillId="0" borderId="19" xfId="0" applyFont="1" applyBorder="1" applyAlignment="1">
      <alignment horizontal="center" vertical="center" wrapText="1"/>
    </xf>
    <xf numFmtId="0" fontId="39" fillId="0" borderId="19" xfId="0" applyFont="1" applyBorder="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1" fontId="39" fillId="0" borderId="0" xfId="0" applyNumberFormat="1" applyFont="1" applyBorder="1" applyAlignment="1">
      <alignment horizontal="center" vertical="center"/>
    </xf>
    <xf numFmtId="0" fontId="39" fillId="0" borderId="0" xfId="0" applyFont="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2" fontId="39" fillId="12"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44" fontId="39" fillId="0" borderId="0" xfId="44" applyFont="1" applyBorder="1" applyAlignment="1" applyProtection="1">
      <alignment horizontal="center" vertical="center"/>
      <protection locked="0"/>
    </xf>
    <xf numFmtId="2" fontId="39" fillId="7" borderId="0" xfId="0" applyNumberFormat="1" applyFont="1" applyFill="1" applyBorder="1" applyAlignment="1" applyProtection="1">
      <alignment horizontal="center" vertical="center"/>
      <protection locked="0"/>
    </xf>
    <xf numFmtId="44" fontId="39" fillId="12" borderId="0" xfId="0" applyNumberFormat="1" applyFont="1" applyFill="1" applyBorder="1" applyAlignment="1" applyProtection="1">
      <alignment horizontal="center" vertical="center"/>
      <protection locked="0"/>
    </xf>
    <xf numFmtId="9" fontId="39" fillId="0" borderId="0" xfId="59" applyNumberFormat="1" applyFont="1" applyBorder="1" applyAlignment="1" applyProtection="1">
      <alignment horizontal="center" vertical="center"/>
      <protection locked="0"/>
    </xf>
    <xf numFmtId="166" fontId="39" fillId="12" borderId="0" xfId="0" applyNumberFormat="1" applyFont="1" applyFill="1" applyBorder="1" applyAlignment="1" applyProtection="1">
      <alignment horizontal="center" vertical="center"/>
      <protection locked="0"/>
    </xf>
    <xf numFmtId="44" fontId="39" fillId="12" borderId="16" xfId="44" applyFont="1" applyFill="1" applyBorder="1" applyAlignment="1">
      <alignment vertical="center"/>
    </xf>
    <xf numFmtId="0" fontId="35" fillId="0" borderId="0" xfId="0" applyFont="1" applyAlignment="1" applyProtection="1">
      <alignment vertical="top"/>
      <protection locked="0"/>
    </xf>
    <xf numFmtId="2" fontId="39" fillId="0" borderId="0" xfId="0" applyNumberFormat="1" applyFont="1" applyBorder="1" applyAlignment="1">
      <alignment horizontal="center" vertical="center"/>
    </xf>
    <xf numFmtId="9" fontId="39" fillId="0" borderId="0" xfId="59" applyFont="1" applyBorder="1" applyAlignment="1" applyProtection="1">
      <alignment horizontal="center" vertical="center"/>
      <protection locked="0"/>
    </xf>
    <xf numFmtId="0" fontId="39" fillId="0" borderId="0" xfId="0" applyFont="1" applyBorder="1" applyAlignment="1">
      <alignment horizontal="center" vertical="center"/>
    </xf>
    <xf numFmtId="44" fontId="39" fillId="12" borderId="16" xfId="44" applyFont="1" applyFill="1" applyBorder="1" applyAlignment="1">
      <alignment/>
    </xf>
    <xf numFmtId="0" fontId="39" fillId="0" borderId="0" xfId="0" applyNumberFormat="1" applyFont="1" applyBorder="1" applyAlignment="1">
      <alignment horizontal="center" vertical="center"/>
    </xf>
    <xf numFmtId="1" fontId="39" fillId="12" borderId="0" xfId="0" applyNumberFormat="1" applyFont="1" applyFill="1" applyBorder="1" applyAlignment="1" applyProtection="1">
      <alignment horizontal="center" vertical="center"/>
      <protection locked="0"/>
    </xf>
    <xf numFmtId="0" fontId="35" fillId="0" borderId="18" xfId="0" applyFont="1" applyBorder="1" applyAlignment="1">
      <alignment horizontal="center" vertical="center"/>
    </xf>
    <xf numFmtId="0" fontId="32" fillId="0" borderId="21" xfId="0" applyFont="1" applyBorder="1" applyAlignment="1">
      <alignment/>
    </xf>
    <xf numFmtId="0" fontId="32" fillId="0" borderId="19" xfId="0" applyFont="1" applyBorder="1" applyAlignment="1">
      <alignment/>
    </xf>
    <xf numFmtId="0" fontId="32" fillId="0" borderId="20" xfId="0" applyFont="1" applyBorder="1" applyAlignment="1">
      <alignment/>
    </xf>
    <xf numFmtId="0" fontId="32" fillId="0" borderId="0" xfId="0" applyFont="1" applyBorder="1" applyAlignment="1">
      <alignment wrapText="1"/>
    </xf>
    <xf numFmtId="0" fontId="35" fillId="0" borderId="0" xfId="0" applyFont="1" applyBorder="1" applyAlignment="1">
      <alignment horizontal="center" vertical="top"/>
    </xf>
    <xf numFmtId="0" fontId="32" fillId="0" borderId="12" xfId="0" applyFont="1" applyBorder="1" applyAlignment="1">
      <alignment horizontal="center" vertical="center" wrapText="1"/>
    </xf>
    <xf numFmtId="0" fontId="32" fillId="0" borderId="12" xfId="0" applyFont="1" applyBorder="1" applyAlignment="1">
      <alignment/>
    </xf>
    <xf numFmtId="0" fontId="35" fillId="0" borderId="12" xfId="0" applyFont="1" applyBorder="1" applyAlignment="1">
      <alignment horizontal="center" vertical="top"/>
    </xf>
    <xf numFmtId="0" fontId="32" fillId="0" borderId="0" xfId="0" applyFont="1" applyAlignment="1" applyProtection="1">
      <alignment/>
      <protection locked="0"/>
    </xf>
    <xf numFmtId="0" fontId="40" fillId="0" borderId="17" xfId="0" applyFont="1" applyBorder="1" applyAlignment="1">
      <alignment horizontal="center" vertical="center"/>
    </xf>
    <xf numFmtId="0" fontId="40" fillId="0" borderId="0" xfId="0" applyFont="1" applyBorder="1" applyAlignment="1">
      <alignment horizontal="center" vertical="center" wrapText="1"/>
    </xf>
    <xf numFmtId="44" fontId="35" fillId="13" borderId="15" xfId="0" applyNumberFormat="1" applyFont="1" applyFill="1" applyBorder="1" applyAlignment="1">
      <alignment horizontal="center" vertical="center" wrapText="1"/>
    </xf>
    <xf numFmtId="7" fontId="37" fillId="0" borderId="17" xfId="0" applyNumberFormat="1" applyFont="1" applyBorder="1" applyAlignment="1" applyProtection="1">
      <alignment horizontal="center" vertical="center"/>
      <protection locked="0"/>
    </xf>
    <xf numFmtId="7" fontId="37" fillId="0" borderId="0" xfId="0" applyNumberFormat="1" applyFont="1" applyBorder="1" applyAlignment="1">
      <alignment horizontal="center" vertical="center" wrapText="1"/>
    </xf>
    <xf numFmtId="169" fontId="32" fillId="0" borderId="23" xfId="0" applyNumberFormat="1" applyFont="1" applyBorder="1" applyAlignment="1">
      <alignment horizontal="center" vertical="center"/>
    </xf>
    <xf numFmtId="0" fontId="34" fillId="0" borderId="0" xfId="0" applyFont="1" applyAlignment="1">
      <alignment vertical="center" wrapText="1"/>
    </xf>
    <xf numFmtId="0" fontId="32" fillId="0" borderId="19" xfId="0" applyFont="1" applyBorder="1" applyAlignment="1">
      <alignment/>
    </xf>
    <xf numFmtId="0" fontId="32" fillId="0" borderId="20" xfId="0" applyFont="1" applyBorder="1" applyAlignment="1">
      <alignment/>
    </xf>
    <xf numFmtId="0" fontId="39" fillId="0" borderId="19"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Border="1" applyAlignment="1">
      <alignment horizontal="left" vertical="center" wrapText="1"/>
    </xf>
    <xf numFmtId="0" fontId="32" fillId="0" borderId="0" xfId="0" applyFont="1" applyAlignment="1">
      <alignment/>
    </xf>
    <xf numFmtId="0" fontId="32" fillId="0" borderId="14" xfId="0" applyFont="1" applyBorder="1" applyAlignment="1">
      <alignment/>
    </xf>
    <xf numFmtId="0" fontId="32" fillId="0" borderId="0" xfId="0" applyFont="1" applyAlignment="1">
      <alignment vertical="center" wrapText="1"/>
    </xf>
    <xf numFmtId="0" fontId="32" fillId="0" borderId="12" xfId="0" applyFont="1" applyBorder="1" applyAlignment="1">
      <alignment/>
    </xf>
    <xf numFmtId="0" fontId="39" fillId="0" borderId="19" xfId="0" applyFont="1" applyBorder="1" applyAlignment="1">
      <alignment horizontal="center" vertical="center" wrapText="1"/>
    </xf>
    <xf numFmtId="0" fontId="32" fillId="0" borderId="23" xfId="0" applyFont="1" applyBorder="1" applyAlignment="1">
      <alignment horizontal="center" vertical="center" wrapText="1"/>
    </xf>
    <xf numFmtId="0" fontId="40" fillId="0" borderId="0" xfId="0" applyFont="1" applyBorder="1" applyAlignment="1" applyProtection="1">
      <alignment horizontal="center" vertical="center" wrapText="1"/>
      <protection locked="0"/>
    </xf>
    <xf numFmtId="7" fontId="37" fillId="0" borderId="0" xfId="0" applyNumberFormat="1" applyFont="1" applyBorder="1" applyAlignment="1">
      <alignment horizontal="center" vertical="center" wrapText="1"/>
    </xf>
    <xf numFmtId="0" fontId="35" fillId="0" borderId="0" xfId="0" applyFont="1" applyAlignment="1">
      <alignment horizontal="center" vertical="center"/>
    </xf>
    <xf numFmtId="0" fontId="35" fillId="0" borderId="14" xfId="0" applyFont="1" applyBorder="1" applyAlignment="1">
      <alignment horizontal="center" vertical="center"/>
    </xf>
    <xf numFmtId="0" fontId="35"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42" fillId="0" borderId="19" xfId="0" applyFont="1" applyBorder="1" applyAlignment="1">
      <alignment horizontal="center" vertical="center" wrapText="1"/>
    </xf>
    <xf numFmtId="0" fontId="35" fillId="0" borderId="19" xfId="0" applyFont="1" applyBorder="1" applyAlignment="1">
      <alignment horizontal="center" vertical="center"/>
    </xf>
    <xf numFmtId="0" fontId="35" fillId="0" borderId="19" xfId="0" applyFont="1" applyBorder="1" applyAlignment="1">
      <alignment horizontal="center" vertical="center" wrapText="1"/>
    </xf>
    <xf numFmtId="0" fontId="43" fillId="0" borderId="0" xfId="0" applyFont="1" applyBorder="1" applyAlignment="1">
      <alignment horizontal="left" vertical="center" wrapText="1"/>
    </xf>
    <xf numFmtId="7" fontId="37" fillId="0" borderId="0" xfId="0" applyNumberFormat="1" applyFont="1" applyBorder="1" applyAlignment="1">
      <alignment horizontal="center" wrapText="1"/>
    </xf>
    <xf numFmtId="0" fontId="78" fillId="0" borderId="0" xfId="0" applyFont="1" applyAlignment="1">
      <alignment horizontal="center" vertical="center"/>
    </xf>
    <xf numFmtId="0" fontId="2" fillId="0" borderId="0" xfId="0" applyFont="1" applyAlignment="1">
      <alignment horizontal="center"/>
    </xf>
    <xf numFmtId="0" fontId="70" fillId="0" borderId="0" xfId="53" applyAlignment="1" applyProtection="1">
      <alignment/>
      <protection/>
    </xf>
    <xf numFmtId="0" fontId="70" fillId="0" borderId="0" xfId="53" applyAlignment="1" applyProtection="1">
      <alignment horizontal="right"/>
      <protection/>
    </xf>
    <xf numFmtId="0" fontId="70" fillId="0" borderId="0" xfId="53" applyAlignment="1" applyProtection="1">
      <alignment horizontal="left"/>
      <protection/>
    </xf>
    <xf numFmtId="0" fontId="70" fillId="0" borderId="0" xfId="53" applyAlignment="1" applyProtection="1">
      <alignment vertical="center"/>
      <protection/>
    </xf>
    <xf numFmtId="0" fontId="2" fillId="0" borderId="0" xfId="0" applyFont="1" applyAlignment="1">
      <alignment/>
    </xf>
    <xf numFmtId="0" fontId="12" fillId="0" borderId="0" xfId="0" applyFont="1" applyAlignment="1">
      <alignment vertical="center"/>
    </xf>
    <xf numFmtId="0" fontId="13" fillId="0" borderId="0" xfId="0" applyFont="1" applyAlignment="1">
      <alignment/>
    </xf>
    <xf numFmtId="0" fontId="33" fillId="0" borderId="0" xfId="0" applyFont="1" applyAlignment="1">
      <alignment horizontal="center" vertical="center" wrapText="1"/>
    </xf>
    <xf numFmtId="0" fontId="39" fillId="0" borderId="0" xfId="0" applyFont="1" applyBorder="1" applyAlignment="1">
      <alignment horizontal="center"/>
    </xf>
    <xf numFmtId="0" fontId="39" fillId="12" borderId="0" xfId="0" applyFont="1" applyFill="1" applyBorder="1" applyAlignment="1" applyProtection="1">
      <alignment horizontal="center" vertical="center"/>
      <protection locked="0"/>
    </xf>
    <xf numFmtId="44" fontId="35" fillId="13" borderId="15" xfId="44" applyFont="1" applyFill="1" applyBorder="1" applyAlignment="1">
      <alignment horizontal="center" vertical="center" wrapText="1"/>
    </xf>
    <xf numFmtId="165" fontId="39" fillId="0" borderId="23" xfId="0" applyNumberFormat="1" applyFont="1" applyBorder="1" applyAlignment="1">
      <alignment horizontal="center" vertical="center"/>
    </xf>
    <xf numFmtId="0" fontId="35" fillId="0" borderId="0" xfId="0" applyFont="1" applyBorder="1" applyAlignment="1" applyProtection="1">
      <alignment horizontal="center" vertical="center" wrapText="1"/>
      <protection locked="0"/>
    </xf>
    <xf numFmtId="15" fontId="32" fillId="0" borderId="23" xfId="0" applyNumberFormat="1" applyFont="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horizontal="center" wrapText="1"/>
    </xf>
    <xf numFmtId="0" fontId="40" fillId="0" borderId="0" xfId="0" applyFont="1" applyBorder="1" applyAlignment="1">
      <alignment wrapText="1"/>
    </xf>
    <xf numFmtId="7" fontId="45" fillId="0" borderId="17" xfId="0" applyNumberFormat="1" applyFont="1" applyBorder="1" applyAlignment="1" applyProtection="1">
      <alignment horizontal="center"/>
      <protection locked="0"/>
    </xf>
    <xf numFmtId="44" fontId="39" fillId="12" borderId="16" xfId="44" applyNumberFormat="1" applyFont="1" applyFill="1" applyBorder="1" applyAlignment="1">
      <alignment vertical="center"/>
    </xf>
    <xf numFmtId="44" fontId="35" fillId="0" borderId="15" xfId="0" applyNumberFormat="1" applyFont="1" applyBorder="1" applyAlignment="1">
      <alignment horizontal="center" vertical="center" wrapText="1"/>
    </xf>
    <xf numFmtId="168" fontId="39" fillId="0" borderId="0" xfId="0" applyNumberFormat="1" applyFont="1" applyBorder="1" applyAlignment="1">
      <alignment horizontal="center" vertical="center"/>
    </xf>
    <xf numFmtId="44" fontId="39" fillId="12" borderId="16" xfId="44" applyFont="1" applyFill="1" applyBorder="1" applyAlignment="1">
      <alignment/>
    </xf>
    <xf numFmtId="0" fontId="35" fillId="0" borderId="0" xfId="0" applyFont="1" applyAlignment="1">
      <alignment vertical="center"/>
    </xf>
    <xf numFmtId="171" fontId="39" fillId="0" borderId="0" xfId="0" applyNumberFormat="1" applyFont="1" applyBorder="1" applyAlignment="1">
      <alignment horizontal="center" vertical="center"/>
    </xf>
    <xf numFmtId="7" fontId="37" fillId="0" borderId="17" xfId="0" applyNumberFormat="1" applyFont="1" applyBorder="1" applyAlignment="1">
      <alignment horizontal="center" vertical="center"/>
    </xf>
    <xf numFmtId="0" fontId="70" fillId="0" borderId="12" xfId="53" applyBorder="1" applyAlignment="1" applyProtection="1">
      <alignment horizontal="center" vertical="center" wrapText="1"/>
      <protection/>
    </xf>
    <xf numFmtId="0" fontId="79" fillId="0" borderId="0" xfId="0" applyFont="1" applyAlignment="1">
      <alignment horizontal="center" vertical="center" wrapText="1"/>
    </xf>
    <xf numFmtId="0" fontId="80" fillId="0" borderId="0" xfId="0" applyFont="1" applyAlignment="1">
      <alignment/>
    </xf>
    <xf numFmtId="0" fontId="79" fillId="0" borderId="0" xfId="0" applyFont="1" applyAlignment="1">
      <alignment horizontal="center"/>
    </xf>
    <xf numFmtId="0" fontId="32" fillId="0" borderId="0" xfId="0" applyFont="1" applyAlignment="1">
      <alignment/>
    </xf>
    <xf numFmtId="0" fontId="32" fillId="0" borderId="0" xfId="0" applyFont="1" applyAlignment="1">
      <alignment/>
    </xf>
    <xf numFmtId="0" fontId="32" fillId="0" borderId="0" xfId="0" applyFont="1" applyAlignment="1">
      <alignment/>
    </xf>
    <xf numFmtId="166" fontId="4" fillId="0" borderId="0" xfId="0" applyNumberFormat="1" applyFont="1" applyBorder="1" applyAlignment="1" applyProtection="1">
      <alignment wrapText="1"/>
      <protection locked="0"/>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22" xfId="0" applyBorder="1" applyAlignment="1">
      <alignment wrapText="1"/>
    </xf>
    <xf numFmtId="0" fontId="7" fillId="0" borderId="0"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2" fillId="0" borderId="0" xfId="0" applyFont="1" applyAlignment="1">
      <alignment horizontal="center" vertical="center"/>
    </xf>
    <xf numFmtId="0" fontId="0" fillId="0" borderId="0" xfId="0" applyAlignment="1">
      <alignment/>
    </xf>
    <xf numFmtId="0" fontId="0" fillId="0" borderId="0" xfId="0" applyBorder="1" applyAlignment="1">
      <alignment horizontal="left" vertical="center" indent="1"/>
    </xf>
    <xf numFmtId="0" fontId="0" fillId="0" borderId="0" xfId="0" applyAlignment="1">
      <alignment horizontal="left" vertical="center" indent="1"/>
    </xf>
    <xf numFmtId="0" fontId="2" fillId="0" borderId="19" xfId="0" applyFont="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7" xfId="0" applyFont="1" applyBorder="1" applyAlignment="1" applyProtection="1">
      <alignment horizontal="left" vertical="center" wrapText="1" indent="1" shrinkToFit="1"/>
      <protection locked="0"/>
    </xf>
    <xf numFmtId="0" fontId="9" fillId="0" borderId="0" xfId="0" applyFont="1" applyBorder="1" applyAlignment="1" applyProtection="1">
      <alignment horizontal="left" vertical="center" wrapText="1" indent="1" shrinkToFit="1"/>
      <protection locked="0"/>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2" fillId="0" borderId="0" xfId="0" applyFont="1" applyAlignment="1">
      <alignment horizontal="center" wrapText="1"/>
    </xf>
    <xf numFmtId="0" fontId="10" fillId="0" borderId="12" xfId="0" applyFont="1" applyBorder="1" applyAlignment="1">
      <alignment wrapText="1"/>
    </xf>
    <xf numFmtId="0" fontId="2" fillId="0" borderId="12" xfId="0" applyFont="1" applyBorder="1" applyAlignment="1">
      <alignment wrapText="1"/>
    </xf>
    <xf numFmtId="0" fontId="9" fillId="0" borderId="17"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protection locked="0"/>
    </xf>
    <xf numFmtId="0" fontId="0" fillId="0" borderId="18" xfId="0" applyBorder="1" applyAlignment="1">
      <alignment wrapText="1"/>
    </xf>
    <xf numFmtId="165"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13" xfId="0" applyFont="1" applyBorder="1" applyAlignment="1">
      <alignment horizontal="center" vertical="center" wrapText="1"/>
    </xf>
    <xf numFmtId="0" fontId="0" fillId="0" borderId="14" xfId="0" applyBorder="1" applyAlignment="1">
      <alignment horizontal="center" wrapText="1"/>
    </xf>
    <xf numFmtId="0" fontId="4" fillId="0" borderId="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7" fontId="2" fillId="13" borderId="12" xfId="44" applyNumberFormat="1" applyFont="1" applyFill="1" applyBorder="1" applyAlignment="1">
      <alignment horizontal="center" wrapText="1"/>
    </xf>
    <xf numFmtId="44" fontId="2" fillId="13" borderId="22" xfId="44" applyFont="1" applyFill="1" applyBorder="1" applyAlignment="1">
      <alignment horizontal="center" wrapText="1"/>
    </xf>
    <xf numFmtId="0" fontId="2" fillId="0" borderId="13" xfId="0" applyFont="1" applyBorder="1" applyAlignment="1">
      <alignment horizontal="center" vertical="center"/>
    </xf>
    <xf numFmtId="7" fontId="5" fillId="0" borderId="0" xfId="0" applyNumberFormat="1" applyFont="1" applyBorder="1" applyAlignment="1">
      <alignment horizontal="center" wrapText="1"/>
    </xf>
    <xf numFmtId="0" fontId="4" fillId="0" borderId="14" xfId="0" applyFont="1" applyBorder="1" applyAlignment="1">
      <alignment horizontal="center" wrapText="1"/>
    </xf>
    <xf numFmtId="0" fontId="0" fillId="0" borderId="15" xfId="0" applyBorder="1" applyAlignment="1">
      <alignment horizontal="center" wrapText="1"/>
    </xf>
    <xf numFmtId="0" fontId="2" fillId="0" borderId="21" xfId="0" applyFont="1" applyBorder="1" applyAlignment="1">
      <alignment horizontal="center" wrapText="1"/>
    </xf>
    <xf numFmtId="0" fontId="2" fillId="0" borderId="19" xfId="0" applyFont="1" applyBorder="1" applyAlignment="1">
      <alignment horizontal="center" wrapText="1"/>
    </xf>
    <xf numFmtId="0" fontId="0" fillId="0" borderId="20" xfId="0" applyBorder="1" applyAlignment="1">
      <alignment horizontal="center" wrapText="1"/>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16" xfId="0" applyFont="1" applyBorder="1" applyAlignment="1">
      <alignment horizontal="left" vertical="center"/>
    </xf>
    <xf numFmtId="7" fontId="37" fillId="0" borderId="0" xfId="0" applyNumberFormat="1" applyFont="1" applyBorder="1" applyAlignment="1">
      <alignment horizontal="center" wrapText="1"/>
    </xf>
    <xf numFmtId="7" fontId="37" fillId="0" borderId="16" xfId="0" applyNumberFormat="1" applyFont="1" applyBorder="1" applyAlignment="1">
      <alignment horizontal="center" wrapText="1"/>
    </xf>
    <xf numFmtId="7" fontId="35" fillId="13" borderId="12" xfId="44" applyNumberFormat="1" applyFont="1" applyFill="1" applyBorder="1" applyAlignment="1">
      <alignment horizontal="center" wrapText="1"/>
    </xf>
    <xf numFmtId="44" fontId="35" fillId="13" borderId="22" xfId="44" applyFont="1" applyFill="1" applyBorder="1" applyAlignment="1">
      <alignment horizontal="center" wrapText="1"/>
    </xf>
    <xf numFmtId="165" fontId="39" fillId="0" borderId="12" xfId="0" applyNumberFormat="1" applyFont="1" applyBorder="1" applyAlignment="1">
      <alignment horizontal="center" vertical="center"/>
    </xf>
    <xf numFmtId="0" fontId="39" fillId="0" borderId="22" xfId="0" applyFont="1" applyBorder="1" applyAlignment="1">
      <alignment horizontal="center" vertical="center"/>
    </xf>
    <xf numFmtId="0" fontId="34"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23" xfId="0" applyBorder="1" applyAlignment="1">
      <alignment horizontal="center" vertical="center" wrapText="1"/>
    </xf>
    <xf numFmtId="0" fontId="39" fillId="0" borderId="0"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7" fontId="37" fillId="0" borderId="17" xfId="0" applyNumberFormat="1" applyFont="1" applyBorder="1" applyAlignment="1">
      <alignment horizontal="center" vertical="center" wrapText="1"/>
    </xf>
    <xf numFmtId="0" fontId="32" fillId="0" borderId="0" xfId="0" applyFont="1" applyAlignment="1">
      <alignment horizontal="center" vertical="center" wrapText="1"/>
    </xf>
    <xf numFmtId="0" fontId="35" fillId="0" borderId="0" xfId="0" applyFont="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0"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34" fillId="0" borderId="17" xfId="0" applyFont="1" applyBorder="1" applyAlignment="1">
      <alignment horizontal="center" wrapText="1"/>
    </xf>
    <xf numFmtId="0" fontId="38" fillId="0" borderId="0" xfId="0" applyFont="1" applyAlignment="1">
      <alignment horizontal="center" wrapText="1"/>
    </xf>
    <xf numFmtId="0" fontId="35" fillId="0" borderId="18" xfId="0" applyFont="1" applyBorder="1" applyAlignment="1">
      <alignment horizontal="center" vertical="center" wrapText="1"/>
    </xf>
    <xf numFmtId="0" fontId="0" fillId="0" borderId="12" xfId="0" applyBorder="1" applyAlignment="1">
      <alignment horizontal="center" vertical="center" wrapText="1"/>
    </xf>
    <xf numFmtId="0" fontId="35" fillId="0" borderId="12" xfId="0" applyFont="1" applyBorder="1" applyAlignment="1">
      <alignment horizontal="center" vertical="center" wrapText="1"/>
    </xf>
    <xf numFmtId="0" fontId="0" fillId="0" borderId="22" xfId="0" applyBorder="1" applyAlignment="1">
      <alignment horizontal="center" vertical="center" wrapText="1"/>
    </xf>
    <xf numFmtId="0" fontId="38" fillId="0" borderId="12" xfId="0" applyFont="1" applyBorder="1" applyAlignment="1">
      <alignment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22" xfId="0" applyFont="1" applyBorder="1" applyAlignment="1">
      <alignment horizontal="left" vertical="center" wrapText="1"/>
    </xf>
    <xf numFmtId="2" fontId="2" fillId="0" borderId="17"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9" fillId="0" borderId="17"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34" fillId="0" borderId="13" xfId="0" applyFont="1" applyBorder="1" applyAlignment="1">
      <alignment horizontal="center" wrapText="1"/>
    </xf>
    <xf numFmtId="0" fontId="34" fillId="0" borderId="14" xfId="0" applyFont="1" applyBorder="1" applyAlignment="1">
      <alignment horizontal="center" wrapText="1"/>
    </xf>
    <xf numFmtId="0" fontId="38" fillId="0" borderId="14" xfId="0" applyFont="1" applyBorder="1" applyAlignment="1">
      <alignment horizontal="center" wrapText="1"/>
    </xf>
    <xf numFmtId="0" fontId="34" fillId="0" borderId="14"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35" fillId="0" borderId="17" xfId="0" applyFont="1" applyFill="1" applyBorder="1" applyAlignment="1" applyProtection="1">
      <alignment horizontal="left" vertical="center" wrapText="1" shrinkToFit="1"/>
      <protection locked="0"/>
    </xf>
    <xf numFmtId="0" fontId="35" fillId="0" borderId="0" xfId="0" applyFont="1" applyFill="1" applyBorder="1" applyAlignment="1" applyProtection="1">
      <alignment horizontal="left" vertical="center" wrapText="1" shrinkToFit="1"/>
      <protection locked="0"/>
    </xf>
    <xf numFmtId="0" fontId="35" fillId="0" borderId="17" xfId="0" applyFont="1" applyBorder="1" applyAlignment="1">
      <alignment horizontal="left" vertical="center" wrapText="1"/>
    </xf>
    <xf numFmtId="0" fontId="35" fillId="0" borderId="0" xfId="0" applyFont="1" applyBorder="1" applyAlignment="1">
      <alignment horizontal="left" vertical="center" wrapText="1"/>
    </xf>
    <xf numFmtId="0" fontId="35" fillId="0" borderId="16" xfId="0" applyFont="1" applyBorder="1" applyAlignment="1">
      <alignment horizontal="left" vertical="center" wrapText="1"/>
    </xf>
    <xf numFmtId="2" fontId="35" fillId="0" borderId="17" xfId="0" applyNumberFormat="1" applyFont="1" applyBorder="1" applyAlignment="1">
      <alignment horizontal="left" vertical="center" wrapText="1"/>
    </xf>
    <xf numFmtId="0" fontId="32" fillId="0" borderId="16" xfId="0" applyFont="1" applyBorder="1" applyAlignment="1">
      <alignment horizontal="left" vertical="center" wrapText="1"/>
    </xf>
    <xf numFmtId="1" fontId="35" fillId="0" borderId="17" xfId="0" applyNumberFormat="1" applyFont="1" applyBorder="1" applyAlignment="1">
      <alignment horizontal="left" vertical="center" wrapText="1"/>
    </xf>
    <xf numFmtId="0" fontId="35" fillId="0" borderId="0" xfId="0" applyFont="1" applyAlignment="1">
      <alignment horizontal="left" vertical="center" wrapText="1"/>
    </xf>
    <xf numFmtId="0" fontId="35" fillId="0" borderId="17" xfId="0" applyFont="1" applyFill="1" applyBorder="1" applyAlignment="1" applyProtection="1">
      <alignment horizontal="left" vertical="center" wrapText="1"/>
      <protection locked="0"/>
    </xf>
    <xf numFmtId="0" fontId="32" fillId="0" borderId="0" xfId="0" applyFont="1" applyAlignment="1">
      <alignment horizontal="left" vertical="center" wrapText="1"/>
    </xf>
    <xf numFmtId="0" fontId="43" fillId="0" borderId="0" xfId="0" applyFont="1" applyBorder="1" applyAlignment="1">
      <alignment horizontal="left" vertical="center" wrapText="1"/>
    </xf>
    <xf numFmtId="0" fontId="43" fillId="0" borderId="16" xfId="0" applyFont="1" applyBorder="1" applyAlignment="1">
      <alignment horizontal="left" vertical="center" wrapText="1"/>
    </xf>
    <xf numFmtId="0" fontId="35" fillId="0" borderId="19" xfId="0" applyFont="1" applyBorder="1" applyAlignment="1">
      <alignment horizontal="center"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1" fontId="35" fillId="0" borderId="13" xfId="0" applyNumberFormat="1" applyFont="1" applyBorder="1" applyAlignment="1">
      <alignment horizontal="left" vertical="center" wrapText="1"/>
    </xf>
    <xf numFmtId="0" fontId="32" fillId="0" borderId="15" xfId="0" applyFont="1" applyBorder="1" applyAlignment="1">
      <alignment horizontal="left" vertical="center" wrapText="1"/>
    </xf>
    <xf numFmtId="0" fontId="43" fillId="0" borderId="14" xfId="0" applyFont="1" applyBorder="1" applyAlignment="1">
      <alignment horizontal="left" vertical="center" wrapText="1"/>
    </xf>
    <xf numFmtId="0" fontId="36" fillId="0" borderId="15" xfId="0" applyFont="1" applyBorder="1" applyAlignment="1">
      <alignment horizontal="left" vertical="center" wrapText="1"/>
    </xf>
    <xf numFmtId="0" fontId="34" fillId="0" borderId="0" xfId="0" applyFont="1" applyAlignment="1">
      <alignment vertical="center" wrapText="1"/>
    </xf>
    <xf numFmtId="0" fontId="0" fillId="0" borderId="0" xfId="0" applyAlignment="1">
      <alignment wrapText="1"/>
    </xf>
    <xf numFmtId="0" fontId="2" fillId="0" borderId="0" xfId="0" applyFont="1" applyBorder="1" applyAlignment="1">
      <alignment vertical="center" wrapText="1"/>
    </xf>
    <xf numFmtId="0" fontId="0" fillId="0" borderId="0" xfId="0" applyFont="1" applyAlignment="1">
      <alignment wrapText="1"/>
    </xf>
    <xf numFmtId="0" fontId="0" fillId="0" borderId="12" xfId="0" applyFont="1" applyBorder="1" applyAlignment="1">
      <alignment wrapText="1"/>
    </xf>
    <xf numFmtId="0" fontId="33" fillId="0" borderId="21" xfId="0" applyFont="1" applyBorder="1" applyAlignment="1">
      <alignment horizontal="center" vertical="center"/>
    </xf>
    <xf numFmtId="0" fontId="42" fillId="0" borderId="19" xfId="0" applyFont="1" applyBorder="1" applyAlignment="1">
      <alignment/>
    </xf>
    <xf numFmtId="0" fontId="42" fillId="0" borderId="20" xfId="0" applyFont="1" applyBorder="1" applyAlignment="1">
      <alignment/>
    </xf>
    <xf numFmtId="0" fontId="33" fillId="0" borderId="21"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9" xfId="0" applyFont="1" applyBorder="1" applyAlignment="1">
      <alignment horizontal="center" vertical="center" wrapText="1"/>
    </xf>
    <xf numFmtId="0" fontId="35" fillId="0" borderId="21" xfId="0" applyFont="1" applyBorder="1" applyAlignment="1">
      <alignment horizontal="center" vertical="center"/>
    </xf>
    <xf numFmtId="0" fontId="35" fillId="0" borderId="19" xfId="0" applyFont="1" applyBorder="1" applyAlignment="1">
      <alignment horizontal="center" vertical="center"/>
    </xf>
    <xf numFmtId="0" fontId="81" fillId="0" borderId="0" xfId="0" applyFont="1" applyAlignment="1">
      <alignment vertical="center" wrapText="1"/>
    </xf>
    <xf numFmtId="0" fontId="82" fillId="0" borderId="0" xfId="0" applyFont="1" applyAlignment="1">
      <alignment vertical="center" wrapText="1"/>
    </xf>
    <xf numFmtId="0" fontId="83" fillId="0" borderId="0" xfId="0" applyFont="1" applyAlignment="1">
      <alignment wrapText="1"/>
    </xf>
    <xf numFmtId="0" fontId="51" fillId="0" borderId="12" xfId="0" applyFont="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xf>
    <xf numFmtId="0" fontId="53" fillId="0" borderId="12" xfId="0" applyFont="1" applyBorder="1" applyAlignment="1">
      <alignment horizontal="left" vertical="center" wrapText="1"/>
    </xf>
    <xf numFmtId="0" fontId="34" fillId="0" borderId="0" xfId="0" applyFont="1" applyAlignment="1">
      <alignment horizontal="center" vertical="center" wrapText="1"/>
    </xf>
    <xf numFmtId="0" fontId="53" fillId="0" borderId="0" xfId="0" applyFont="1" applyBorder="1" applyAlignment="1">
      <alignment vertical="center" wrapText="1"/>
    </xf>
    <xf numFmtId="0" fontId="54" fillId="0" borderId="0" xfId="0" applyFont="1" applyAlignment="1">
      <alignment wrapText="1"/>
    </xf>
    <xf numFmtId="0" fontId="39" fillId="0" borderId="19" xfId="0" applyFont="1" applyBorder="1" applyAlignment="1">
      <alignment horizontal="center" vertical="center" wrapText="1"/>
    </xf>
    <xf numFmtId="0" fontId="35" fillId="0" borderId="0" xfId="0" applyFont="1" applyAlignment="1">
      <alignment horizontal="center" vertical="center" wrapText="1"/>
    </xf>
    <xf numFmtId="0" fontId="32" fillId="0" borderId="0" xfId="0" applyFont="1" applyAlignment="1">
      <alignment wrapText="1"/>
    </xf>
    <xf numFmtId="0" fontId="32" fillId="0" borderId="12" xfId="0" applyFont="1" applyBorder="1" applyAlignment="1">
      <alignment wrapText="1"/>
    </xf>
    <xf numFmtId="0" fontId="35" fillId="0" borderId="0" xfId="0" applyFont="1" applyBorder="1" applyAlignment="1">
      <alignment vertical="center" wrapText="1"/>
    </xf>
    <xf numFmtId="0" fontId="32" fillId="0" borderId="19" xfId="0" applyFont="1" applyBorder="1" applyAlignment="1">
      <alignment/>
    </xf>
    <xf numFmtId="0" fontId="32" fillId="0" borderId="20" xfId="0" applyFont="1" applyBorder="1" applyAlignment="1">
      <alignment/>
    </xf>
    <xf numFmtId="0" fontId="35" fillId="0" borderId="21"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9" xfId="0" applyFont="1" applyBorder="1" applyAlignment="1">
      <alignment horizontal="center" vertical="center" wrapText="1"/>
    </xf>
    <xf numFmtId="0" fontId="39" fillId="0" borderId="21" xfId="0" applyFont="1" applyBorder="1" applyAlignment="1">
      <alignment horizontal="center" vertical="center"/>
    </xf>
    <xf numFmtId="0" fontId="39" fillId="0" borderId="19" xfId="0" applyFont="1" applyBorder="1" applyAlignment="1">
      <alignment horizontal="center" vertical="center"/>
    </xf>
    <xf numFmtId="0" fontId="32" fillId="0" borderId="14" xfId="0" applyFont="1" applyBorder="1" applyAlignment="1">
      <alignment/>
    </xf>
    <xf numFmtId="0" fontId="32" fillId="0" borderId="15" xfId="0" applyFont="1" applyBorder="1" applyAlignment="1">
      <alignment/>
    </xf>
    <xf numFmtId="0" fontId="39" fillId="0" borderId="17"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2" fillId="0" borderId="0" xfId="0" applyFont="1" applyAlignment="1">
      <alignment/>
    </xf>
    <xf numFmtId="0" fontId="32" fillId="0" borderId="16" xfId="0" applyFont="1" applyBorder="1" applyAlignment="1">
      <alignment/>
    </xf>
    <xf numFmtId="0" fontId="32" fillId="0" borderId="0" xfId="0" applyFont="1" applyAlignment="1">
      <alignment vertical="center" wrapText="1"/>
    </xf>
    <xf numFmtId="0" fontId="32" fillId="0" borderId="16" xfId="0" applyFont="1" applyBorder="1" applyAlignment="1">
      <alignment vertical="center" wrapText="1"/>
    </xf>
    <xf numFmtId="0" fontId="39" fillId="0" borderId="17" xfId="0" applyFont="1" applyFill="1" applyBorder="1" applyAlignment="1" applyProtection="1">
      <alignment horizontal="left" vertical="center" wrapText="1"/>
      <protection locked="0"/>
    </xf>
    <xf numFmtId="0" fontId="35" fillId="0" borderId="18" xfId="0" applyFont="1" applyBorder="1" applyAlignment="1">
      <alignment horizontal="left" vertical="center" wrapText="1"/>
    </xf>
    <xf numFmtId="0" fontId="35" fillId="0" borderId="12" xfId="0" applyFont="1" applyBorder="1" applyAlignment="1">
      <alignment horizontal="left" vertical="center" wrapText="1"/>
    </xf>
    <xf numFmtId="0" fontId="35" fillId="0" borderId="22" xfId="0" applyFont="1" applyBorder="1" applyAlignment="1">
      <alignment horizontal="left" vertical="center" wrapText="1"/>
    </xf>
    <xf numFmtId="0" fontId="32" fillId="0" borderId="12" xfId="0" applyFont="1" applyBorder="1" applyAlignment="1">
      <alignment/>
    </xf>
    <xf numFmtId="0" fontId="32" fillId="0" borderId="22" xfId="0" applyFont="1" applyBorder="1" applyAlignment="1">
      <alignment/>
    </xf>
    <xf numFmtId="0" fontId="35" fillId="0" borderId="13" xfId="0" applyFont="1" applyBorder="1" applyAlignment="1">
      <alignment horizontal="center" wrapText="1"/>
    </xf>
    <xf numFmtId="0" fontId="35" fillId="0" borderId="14" xfId="0" applyFont="1" applyBorder="1" applyAlignment="1">
      <alignment horizontal="center" wrapText="1"/>
    </xf>
    <xf numFmtId="0" fontId="32" fillId="0" borderId="14" xfId="0" applyFont="1" applyBorder="1" applyAlignment="1">
      <alignment horizontal="center" wrapText="1"/>
    </xf>
    <xf numFmtId="0" fontId="35" fillId="0" borderId="14" xfId="0" applyFont="1" applyBorder="1" applyAlignment="1">
      <alignment horizontal="center" vertical="center" wrapText="1"/>
    </xf>
    <xf numFmtId="0" fontId="32" fillId="0" borderId="13" xfId="0" applyFont="1" applyBorder="1" applyAlignment="1">
      <alignment wrapText="1"/>
    </xf>
    <xf numFmtId="0" fontId="32" fillId="0" borderId="14" xfId="0" applyFont="1" applyBorder="1" applyAlignment="1">
      <alignment wrapText="1"/>
    </xf>
    <xf numFmtId="0" fontId="32" fillId="0" borderId="15" xfId="0" applyFont="1" applyBorder="1" applyAlignment="1">
      <alignment wrapText="1"/>
    </xf>
    <xf numFmtId="0" fontId="40" fillId="0" borderId="17" xfId="0" applyFont="1" applyBorder="1" applyAlignment="1">
      <alignment horizontal="center" wrapText="1"/>
    </xf>
    <xf numFmtId="0" fontId="32" fillId="0" borderId="0" xfId="0" applyFont="1" applyAlignment="1">
      <alignment horizontal="center" wrapText="1"/>
    </xf>
    <xf numFmtId="0" fontId="40" fillId="0" borderId="0"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7" fontId="37" fillId="0" borderId="0" xfId="0" applyNumberFormat="1" applyFont="1" applyBorder="1" applyAlignment="1">
      <alignment horizontal="center" vertical="center" wrapText="1"/>
    </xf>
    <xf numFmtId="7" fontId="37" fillId="0" borderId="16" xfId="0" applyNumberFormat="1" applyFont="1" applyBorder="1" applyAlignment="1">
      <alignment horizontal="center" vertical="center" wrapText="1"/>
    </xf>
    <xf numFmtId="0" fontId="32" fillId="0" borderId="12" xfId="0" applyFont="1" applyBorder="1" applyAlignment="1">
      <alignment horizontal="center" vertical="center" wrapText="1"/>
    </xf>
    <xf numFmtId="0" fontId="32" fillId="0" borderId="22" xfId="0" applyFont="1" applyBorder="1" applyAlignment="1">
      <alignment horizontal="center" vertical="center" wrapText="1"/>
    </xf>
    <xf numFmtId="0" fontId="35" fillId="0" borderId="13" xfId="0" applyFont="1" applyBorder="1" applyAlignment="1">
      <alignment horizontal="center" vertical="center"/>
    </xf>
    <xf numFmtId="0" fontId="35" fillId="0" borderId="0" xfId="0" applyFont="1" applyBorder="1" applyAlignment="1" applyProtection="1">
      <alignment horizontal="center" vertical="center" wrapText="1"/>
      <protection locked="0"/>
    </xf>
    <xf numFmtId="0" fontId="35" fillId="0" borderId="16" xfId="0" applyFont="1" applyBorder="1" applyAlignment="1" applyProtection="1">
      <alignment horizontal="center" vertical="center" wrapText="1"/>
      <protection locked="0"/>
    </xf>
    <xf numFmtId="0" fontId="32" fillId="0" borderId="22" xfId="0" applyFont="1" applyBorder="1" applyAlignment="1">
      <alignment horizontal="left" vertical="center" wrapText="1"/>
    </xf>
    <xf numFmtId="0" fontId="51" fillId="0" borderId="0" xfId="0" applyFont="1" applyAlignment="1">
      <alignment horizontal="center" vertical="center" wrapText="1"/>
    </xf>
    <xf numFmtId="7" fontId="41" fillId="0" borderId="0" xfId="0" applyNumberFormat="1" applyFont="1" applyBorder="1" applyAlignment="1">
      <alignment horizontal="center" wrapText="1"/>
    </xf>
    <xf numFmtId="7" fontId="41" fillId="0" borderId="16" xfId="0" applyNumberFormat="1" applyFont="1" applyBorder="1" applyAlignment="1">
      <alignment horizontal="center" wrapText="1"/>
    </xf>
    <xf numFmtId="0" fontId="70" fillId="0" borderId="17" xfId="53" applyBorder="1" applyAlignment="1" applyProtection="1">
      <alignment horizontal="left" vertical="center" wrapText="1"/>
      <protection/>
    </xf>
    <xf numFmtId="0" fontId="70" fillId="0" borderId="0" xfId="53" applyBorder="1" applyAlignment="1" applyProtection="1">
      <alignment horizontal="left" vertical="center" wrapText="1"/>
      <protection/>
    </xf>
    <xf numFmtId="0" fontId="70" fillId="0" borderId="16" xfId="53" applyBorder="1" applyAlignment="1" applyProtection="1">
      <alignment horizontal="left" vertical="center" wrapText="1"/>
      <protection/>
    </xf>
    <xf numFmtId="0" fontId="55"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35"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53" fillId="0" borderId="0" xfId="0" applyFont="1" applyAlignment="1">
      <alignment horizontal="center" vertical="center"/>
    </xf>
    <xf numFmtId="0" fontId="54" fillId="0" borderId="0" xfId="0" applyFont="1" applyAlignment="1">
      <alignment/>
    </xf>
    <xf numFmtId="0" fontId="33" fillId="0" borderId="0" xfId="0" applyFont="1" applyBorder="1" applyAlignment="1">
      <alignment vertical="center" wrapText="1"/>
    </xf>
    <xf numFmtId="0" fontId="70" fillId="0" borderId="13" xfId="53" applyBorder="1" applyAlignment="1" applyProtection="1">
      <alignment horizontal="left" vertical="center" wrapText="1"/>
      <protection/>
    </xf>
    <xf numFmtId="0" fontId="70" fillId="0" borderId="14" xfId="53" applyBorder="1" applyAlignment="1" applyProtection="1">
      <alignment horizontal="left" vertical="center" wrapText="1"/>
      <protection/>
    </xf>
    <xf numFmtId="0" fontId="70" fillId="0" borderId="15" xfId="53" applyBorder="1" applyAlignment="1" applyProtection="1">
      <alignment horizontal="left" vertical="center" wrapText="1"/>
      <protection/>
    </xf>
    <xf numFmtId="0" fontId="32" fillId="0" borderId="0" xfId="0" applyFont="1" applyAlignment="1">
      <alignment/>
    </xf>
    <xf numFmtId="12" fontId="35" fillId="0" borderId="25" xfId="0" applyNumberFormat="1" applyFont="1" applyBorder="1" applyAlignment="1">
      <alignment horizontal="left" vertical="center" wrapText="1"/>
    </xf>
    <xf numFmtId="0" fontId="32" fillId="0" borderId="25" xfId="0" applyFont="1" applyBorder="1" applyAlignment="1">
      <alignment horizontal="left" vertical="center" wrapText="1"/>
    </xf>
    <xf numFmtId="0" fontId="33" fillId="0" borderId="14"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7</xdr:row>
      <xdr:rowOff>95250</xdr:rowOff>
    </xdr:from>
    <xdr:to>
      <xdr:col>4</xdr:col>
      <xdr:colOff>428625</xdr:colOff>
      <xdr:row>15</xdr:row>
      <xdr:rowOff>228600</xdr:rowOff>
    </xdr:to>
    <xdr:sp>
      <xdr:nvSpPr>
        <xdr:cNvPr id="1" name="Right Brace 1"/>
        <xdr:cNvSpPr>
          <a:spLocks/>
        </xdr:cNvSpPr>
      </xdr:nvSpPr>
      <xdr:spPr>
        <a:xfrm>
          <a:off x="2619375" y="2867025"/>
          <a:ext cx="247650" cy="20383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457200</xdr:colOff>
      <xdr:row>7</xdr:row>
      <xdr:rowOff>85725</xdr:rowOff>
    </xdr:from>
    <xdr:to>
      <xdr:col>6</xdr:col>
      <xdr:colOff>704850</xdr:colOff>
      <xdr:row>15</xdr:row>
      <xdr:rowOff>219075</xdr:rowOff>
    </xdr:to>
    <xdr:sp>
      <xdr:nvSpPr>
        <xdr:cNvPr id="2" name="Right Brace 2"/>
        <xdr:cNvSpPr>
          <a:spLocks/>
        </xdr:cNvSpPr>
      </xdr:nvSpPr>
      <xdr:spPr>
        <a:xfrm>
          <a:off x="4162425" y="2857500"/>
          <a:ext cx="247650" cy="20383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oneCellAnchor>
    <xdr:from>
      <xdr:col>4</xdr:col>
      <xdr:colOff>514350</xdr:colOff>
      <xdr:row>3</xdr:row>
      <xdr:rowOff>57150</xdr:rowOff>
    </xdr:from>
    <xdr:ext cx="1800225" cy="247650"/>
    <xdr:sp>
      <xdr:nvSpPr>
        <xdr:cNvPr id="3" name="TextBox 3"/>
        <xdr:cNvSpPr txBox="1">
          <a:spLocks noChangeArrowheads="1"/>
        </xdr:cNvSpPr>
      </xdr:nvSpPr>
      <xdr:spPr>
        <a:xfrm>
          <a:off x="2952750" y="1381125"/>
          <a:ext cx="1800225" cy="247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Name of the Menu Item</a:t>
          </a:r>
        </a:p>
      </xdr:txBody>
    </xdr:sp>
    <xdr:clientData/>
  </xdr:oneCellAnchor>
  <xdr:oneCellAnchor>
    <xdr:from>
      <xdr:col>8</xdr:col>
      <xdr:colOff>476250</xdr:colOff>
      <xdr:row>3</xdr:row>
      <xdr:rowOff>371475</xdr:rowOff>
    </xdr:from>
    <xdr:ext cx="1800225" cy="514350"/>
    <xdr:sp>
      <xdr:nvSpPr>
        <xdr:cNvPr id="4" name="TextBox 4"/>
        <xdr:cNvSpPr txBox="1">
          <a:spLocks noChangeArrowheads="1"/>
        </xdr:cNvSpPr>
      </xdr:nvSpPr>
      <xdr:spPr>
        <a:xfrm>
          <a:off x="5238750" y="1695450"/>
          <a:ext cx="1800225" cy="5143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How</a:t>
          </a:r>
          <a:r>
            <a:rPr lang="en-US" cap="none" sz="1100" b="0" i="0" u="none" baseline="0">
              <a:solidFill>
                <a:srgbClr val="FF0000"/>
              </a:solidFill>
              <a:latin typeface="Calibri"/>
              <a:ea typeface="Calibri"/>
              <a:cs typeface="Calibri"/>
            </a:rPr>
            <a:t> many guests you need to serve. </a:t>
          </a:r>
        </a:p>
      </xdr:txBody>
    </xdr:sp>
    <xdr:clientData/>
  </xdr:oneCellAnchor>
  <xdr:twoCellAnchor>
    <xdr:from>
      <xdr:col>4</xdr:col>
      <xdr:colOff>95250</xdr:colOff>
      <xdr:row>3</xdr:row>
      <xdr:rowOff>57150</xdr:rowOff>
    </xdr:from>
    <xdr:to>
      <xdr:col>4</xdr:col>
      <xdr:colOff>542925</xdr:colOff>
      <xdr:row>3</xdr:row>
      <xdr:rowOff>180975</xdr:rowOff>
    </xdr:to>
    <xdr:sp>
      <xdr:nvSpPr>
        <xdr:cNvPr id="5" name="Straight Arrow Connector 5"/>
        <xdr:cNvSpPr>
          <a:spLocks/>
        </xdr:cNvSpPr>
      </xdr:nvSpPr>
      <xdr:spPr>
        <a:xfrm flipH="1">
          <a:off x="2533650" y="1381125"/>
          <a:ext cx="447675" cy="123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3</xdr:row>
      <xdr:rowOff>57150</xdr:rowOff>
    </xdr:from>
    <xdr:to>
      <xdr:col>9</xdr:col>
      <xdr:colOff>276225</xdr:colOff>
      <xdr:row>3</xdr:row>
      <xdr:rowOff>352425</xdr:rowOff>
    </xdr:to>
    <xdr:sp>
      <xdr:nvSpPr>
        <xdr:cNvPr id="6" name="Straight Arrow Connector 6"/>
        <xdr:cNvSpPr>
          <a:spLocks/>
        </xdr:cNvSpPr>
      </xdr:nvSpPr>
      <xdr:spPr>
        <a:xfrm flipV="1">
          <a:off x="5267325" y="1381125"/>
          <a:ext cx="34290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95250</xdr:colOff>
      <xdr:row>3</xdr:row>
      <xdr:rowOff>38100</xdr:rowOff>
    </xdr:from>
    <xdr:ext cx="1514475" cy="209550"/>
    <xdr:sp>
      <xdr:nvSpPr>
        <xdr:cNvPr id="7" name="TextBox 7"/>
        <xdr:cNvSpPr txBox="1">
          <a:spLocks noChangeArrowheads="1"/>
        </xdr:cNvSpPr>
      </xdr:nvSpPr>
      <xdr:spPr>
        <a:xfrm>
          <a:off x="7572375" y="1362075"/>
          <a:ext cx="1514475" cy="2095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Serving Size</a:t>
          </a:r>
          <a:r>
            <a:rPr lang="en-US" cap="none" sz="1100" b="0" i="0" u="none" baseline="0">
              <a:solidFill>
                <a:srgbClr val="FF0000"/>
              </a:solidFill>
              <a:latin typeface="Calibri"/>
              <a:ea typeface="Calibri"/>
              <a:cs typeface="Calibri"/>
            </a:rPr>
            <a:t> per guest. </a:t>
          </a:r>
        </a:p>
      </xdr:txBody>
    </xdr:sp>
    <xdr:clientData/>
  </xdr:oneCellAnchor>
  <xdr:twoCellAnchor>
    <xdr:from>
      <xdr:col>11</xdr:col>
      <xdr:colOff>542925</xdr:colOff>
      <xdr:row>3</xdr:row>
      <xdr:rowOff>9525</xdr:rowOff>
    </xdr:from>
    <xdr:to>
      <xdr:col>12</xdr:col>
      <xdr:colOff>133350</xdr:colOff>
      <xdr:row>3</xdr:row>
      <xdr:rowOff>209550</xdr:rowOff>
    </xdr:to>
    <xdr:sp>
      <xdr:nvSpPr>
        <xdr:cNvPr id="8" name="Straight Arrow Connector 8"/>
        <xdr:cNvSpPr>
          <a:spLocks/>
        </xdr:cNvSpPr>
      </xdr:nvSpPr>
      <xdr:spPr>
        <a:xfrm flipH="1">
          <a:off x="7105650" y="1333500"/>
          <a:ext cx="504825"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209550</xdr:colOff>
      <xdr:row>17</xdr:row>
      <xdr:rowOff>104775</xdr:rowOff>
    </xdr:from>
    <xdr:ext cx="1247775" cy="257175"/>
    <xdr:sp>
      <xdr:nvSpPr>
        <xdr:cNvPr id="9" name="TextBox 9"/>
        <xdr:cNvSpPr txBox="1">
          <a:spLocks noChangeArrowheads="1"/>
        </xdr:cNvSpPr>
      </xdr:nvSpPr>
      <xdr:spPr>
        <a:xfrm>
          <a:off x="771525" y="5257800"/>
          <a:ext cx="1247775" cy="2571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List of Ingredients</a:t>
          </a:r>
        </a:p>
      </xdr:txBody>
    </xdr:sp>
    <xdr:clientData/>
  </xdr:oneCellAnchor>
  <xdr:oneCellAnchor>
    <xdr:from>
      <xdr:col>4</xdr:col>
      <xdr:colOff>409575</xdr:colOff>
      <xdr:row>16</xdr:row>
      <xdr:rowOff>228600</xdr:rowOff>
    </xdr:from>
    <xdr:ext cx="1800225" cy="933450"/>
    <xdr:sp>
      <xdr:nvSpPr>
        <xdr:cNvPr id="10" name="TextBox 10"/>
        <xdr:cNvSpPr txBox="1">
          <a:spLocks noChangeArrowheads="1"/>
        </xdr:cNvSpPr>
      </xdr:nvSpPr>
      <xdr:spPr>
        <a:xfrm>
          <a:off x="2847975" y="5143500"/>
          <a:ext cx="1800225" cy="9334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Required to Quantity  for each ingredient </a:t>
          </a:r>
          <a:r>
            <a:rPr lang="en-US" cap="none" sz="1100" b="0" i="0" u="none" baseline="0">
              <a:solidFill>
                <a:srgbClr val="FF0000"/>
              </a:solidFill>
              <a:latin typeface="Calibri"/>
              <a:ea typeface="Calibri"/>
              <a:cs typeface="Calibri"/>
            </a:rPr>
            <a:t> to serve the Yield Portion size indicated #1 .  </a:t>
          </a:r>
        </a:p>
      </xdr:txBody>
    </xdr:sp>
    <xdr:clientData/>
  </xdr:oneCellAnchor>
  <xdr:oneCellAnchor>
    <xdr:from>
      <xdr:col>12</xdr:col>
      <xdr:colOff>161925</xdr:colOff>
      <xdr:row>13</xdr:row>
      <xdr:rowOff>95250</xdr:rowOff>
    </xdr:from>
    <xdr:ext cx="1800225" cy="361950"/>
    <xdr:sp>
      <xdr:nvSpPr>
        <xdr:cNvPr id="11" name="TextBox 11"/>
        <xdr:cNvSpPr txBox="1">
          <a:spLocks noChangeArrowheads="1"/>
        </xdr:cNvSpPr>
      </xdr:nvSpPr>
      <xdr:spPr>
        <a:xfrm>
          <a:off x="7639050" y="4295775"/>
          <a:ext cx="1800225" cy="3619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Preparation Instructions</a:t>
          </a:r>
        </a:p>
      </xdr:txBody>
    </xdr:sp>
    <xdr:clientData/>
  </xdr:oneCellAnchor>
  <xdr:twoCellAnchor>
    <xdr:from>
      <xdr:col>3</xdr:col>
      <xdr:colOff>200025</xdr:colOff>
      <xdr:row>11</xdr:row>
      <xdr:rowOff>200025</xdr:rowOff>
    </xdr:from>
    <xdr:to>
      <xdr:col>4</xdr:col>
      <xdr:colOff>323850</xdr:colOff>
      <xdr:row>17</xdr:row>
      <xdr:rowOff>95250</xdr:rowOff>
    </xdr:to>
    <xdr:sp>
      <xdr:nvSpPr>
        <xdr:cNvPr id="12" name="Straight Arrow Connector 12"/>
        <xdr:cNvSpPr>
          <a:spLocks/>
        </xdr:cNvSpPr>
      </xdr:nvSpPr>
      <xdr:spPr>
        <a:xfrm flipV="1">
          <a:off x="2028825" y="3924300"/>
          <a:ext cx="733425" cy="1323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342900</xdr:colOff>
      <xdr:row>12</xdr:row>
      <xdr:rowOff>0</xdr:rowOff>
    </xdr:from>
    <xdr:to>
      <xdr:col>6</xdr:col>
      <xdr:colOff>533400</xdr:colOff>
      <xdr:row>16</xdr:row>
      <xdr:rowOff>200025</xdr:rowOff>
    </xdr:to>
    <xdr:sp>
      <xdr:nvSpPr>
        <xdr:cNvPr id="13" name="Straight Arrow Connector 13"/>
        <xdr:cNvSpPr>
          <a:spLocks/>
        </xdr:cNvSpPr>
      </xdr:nvSpPr>
      <xdr:spPr>
        <a:xfrm flipV="1">
          <a:off x="3438525" y="3962400"/>
          <a:ext cx="800100" cy="1152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16</xdr:col>
      <xdr:colOff>200025</xdr:colOff>
      <xdr:row>3</xdr:row>
      <xdr:rowOff>381000</xdr:rowOff>
    </xdr:from>
    <xdr:ext cx="3905250" cy="552450"/>
    <xdr:sp>
      <xdr:nvSpPr>
        <xdr:cNvPr id="14" name="TextBox 15"/>
        <xdr:cNvSpPr txBox="1">
          <a:spLocks noChangeArrowheads="1"/>
        </xdr:cNvSpPr>
      </xdr:nvSpPr>
      <xdr:spPr>
        <a:xfrm>
          <a:off x="10591800" y="1704975"/>
          <a:ext cx="3905250" cy="552450"/>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"Recipe Quantity" </a:t>
          </a:r>
          <a:r>
            <a:rPr lang="en-US" cap="none" sz="1100" b="0" i="0" u="none" baseline="0">
              <a:solidFill>
                <a:srgbClr val="FF0000"/>
              </a:solidFill>
              <a:latin typeface="Calibri"/>
              <a:ea typeface="Calibri"/>
              <a:cs typeface="Calibri"/>
            </a:rPr>
            <a:t> will </a:t>
          </a:r>
          <a:r>
            <a:rPr lang="en-US" cap="none" sz="1100" b="0" i="0" u="none" baseline="0">
              <a:solidFill>
                <a:srgbClr val="FF0000"/>
              </a:solidFill>
              <a:latin typeface="Calibri"/>
              <a:ea typeface="Calibri"/>
              <a:cs typeface="Calibri"/>
            </a:rPr>
            <a:t>be calculated proper amount for each item </a:t>
          </a:r>
          <a:r>
            <a:rPr lang="en-US" cap="none" sz="1100" b="0" i="0" u="none" baseline="0">
              <a:solidFill>
                <a:srgbClr val="FF0000"/>
              </a:solidFill>
              <a:latin typeface="Calibri"/>
              <a:ea typeface="Calibri"/>
              <a:cs typeface="Calibri"/>
            </a:rPr>
            <a:t> based on the Yield Portion Size or serving size. </a:t>
          </a:r>
        </a:p>
      </xdr:txBody>
    </xdr:sp>
    <xdr:clientData/>
  </xdr:oneCellAnchor>
  <xdr:twoCellAnchor>
    <xdr:from>
      <xdr:col>20</xdr:col>
      <xdr:colOff>390525</xdr:colOff>
      <xdr:row>6</xdr:row>
      <xdr:rowOff>66675</xdr:rowOff>
    </xdr:from>
    <xdr:to>
      <xdr:col>21</xdr:col>
      <xdr:colOff>142875</xdr:colOff>
      <xdr:row>6</xdr:row>
      <xdr:rowOff>295275</xdr:rowOff>
    </xdr:to>
    <xdr:sp>
      <xdr:nvSpPr>
        <xdr:cNvPr id="15" name="Straight Arrow Connector 16"/>
        <xdr:cNvSpPr>
          <a:spLocks/>
        </xdr:cNvSpPr>
      </xdr:nvSpPr>
      <xdr:spPr>
        <a:xfrm>
          <a:off x="13325475" y="2200275"/>
          <a:ext cx="25717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495300</xdr:colOff>
      <xdr:row>3</xdr:row>
      <xdr:rowOff>304800</xdr:rowOff>
    </xdr:from>
    <xdr:to>
      <xdr:col>25</xdr:col>
      <xdr:colOff>209550</xdr:colOff>
      <xdr:row>6</xdr:row>
      <xdr:rowOff>266700</xdr:rowOff>
    </xdr:to>
    <xdr:sp>
      <xdr:nvSpPr>
        <xdr:cNvPr id="16" name="Straight Arrow Connector 17"/>
        <xdr:cNvSpPr>
          <a:spLocks/>
        </xdr:cNvSpPr>
      </xdr:nvSpPr>
      <xdr:spPr>
        <a:xfrm flipH="1">
          <a:off x="13935075" y="1628775"/>
          <a:ext cx="233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38100</xdr:colOff>
      <xdr:row>0</xdr:row>
      <xdr:rowOff>409575</xdr:rowOff>
    </xdr:from>
    <xdr:ext cx="2552700" cy="866775"/>
    <xdr:sp>
      <xdr:nvSpPr>
        <xdr:cNvPr id="17" name="TextBox 18"/>
        <xdr:cNvSpPr txBox="1">
          <a:spLocks noChangeArrowheads="1"/>
        </xdr:cNvSpPr>
      </xdr:nvSpPr>
      <xdr:spPr>
        <a:xfrm>
          <a:off x="7515225" y="409575"/>
          <a:ext cx="2552700" cy="8667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If you change the Yield Portion Size at Recipe part,  the yield portion size at Cost Calculation part will be changed automatically.   </a:t>
          </a:r>
        </a:p>
      </xdr:txBody>
    </xdr:sp>
    <xdr:clientData/>
  </xdr:oneCellAnchor>
  <xdr:twoCellAnchor>
    <xdr:from>
      <xdr:col>9</xdr:col>
      <xdr:colOff>523875</xdr:colOff>
      <xdr:row>1</xdr:row>
      <xdr:rowOff>95250</xdr:rowOff>
    </xdr:from>
    <xdr:to>
      <xdr:col>12</xdr:col>
      <xdr:colOff>38100</xdr:colOff>
      <xdr:row>2</xdr:row>
      <xdr:rowOff>219075</xdr:rowOff>
    </xdr:to>
    <xdr:sp>
      <xdr:nvSpPr>
        <xdr:cNvPr id="18" name="Straight Arrow Connector 19"/>
        <xdr:cNvSpPr>
          <a:spLocks/>
        </xdr:cNvSpPr>
      </xdr:nvSpPr>
      <xdr:spPr>
        <a:xfrm flipH="1">
          <a:off x="5857875" y="847725"/>
          <a:ext cx="16573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342900</xdr:colOff>
      <xdr:row>1</xdr:row>
      <xdr:rowOff>28575</xdr:rowOff>
    </xdr:from>
    <xdr:to>
      <xdr:col>25</xdr:col>
      <xdr:colOff>209550</xdr:colOff>
      <xdr:row>3</xdr:row>
      <xdr:rowOff>228600</xdr:rowOff>
    </xdr:to>
    <xdr:sp>
      <xdr:nvSpPr>
        <xdr:cNvPr id="19" name="Straight Arrow Connector 20"/>
        <xdr:cNvSpPr>
          <a:spLocks/>
        </xdr:cNvSpPr>
      </xdr:nvSpPr>
      <xdr:spPr>
        <a:xfrm>
          <a:off x="10125075" y="781050"/>
          <a:ext cx="614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20</xdr:col>
      <xdr:colOff>104775</xdr:colOff>
      <xdr:row>18</xdr:row>
      <xdr:rowOff>19050</xdr:rowOff>
    </xdr:from>
    <xdr:ext cx="3924300" cy="923925"/>
    <xdr:sp>
      <xdr:nvSpPr>
        <xdr:cNvPr id="20" name="TextBox 21"/>
        <xdr:cNvSpPr txBox="1">
          <a:spLocks noChangeArrowheads="1"/>
        </xdr:cNvSpPr>
      </xdr:nvSpPr>
      <xdr:spPr>
        <a:xfrm>
          <a:off x="13039725" y="5410200"/>
          <a:ext cx="3924300" cy="9239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your </a:t>
          </a:r>
          <a:r>
            <a:rPr lang="en-US" cap="none" sz="1100" b="0" i="0" u="none" baseline="0">
              <a:solidFill>
                <a:srgbClr val="00CCFF"/>
              </a:solidFill>
              <a:latin typeface="Calibri"/>
              <a:ea typeface="Calibri"/>
              <a:cs typeface="Calibri"/>
            </a:rPr>
            <a:t>purchased weight </a:t>
          </a:r>
          <a:r>
            <a:rPr lang="en-US" cap="none" sz="1100" b="0" i="0" u="none" baseline="0">
              <a:solidFill>
                <a:srgbClr val="000000"/>
              </a:solidFill>
              <a:latin typeface="Calibri"/>
              <a:ea typeface="Calibri"/>
              <a:cs typeface="Calibri"/>
            </a:rPr>
            <a:t>is different than </a:t>
          </a:r>
          <a:r>
            <a:rPr lang="en-US" cap="none" sz="1100" b="0" i="0" u="none" baseline="0">
              <a:solidFill>
                <a:srgbClr val="FF0000"/>
              </a:solidFill>
              <a:latin typeface="Calibri"/>
              <a:ea typeface="Calibri"/>
              <a:cs typeface="Calibri"/>
            </a:rPr>
            <a:t>recipe</a:t>
          </a:r>
          <a:r>
            <a:rPr lang="en-US" cap="none" sz="1100" b="0" i="0" u="none" baseline="0">
              <a:solidFill>
                <a:srgbClr val="FF0000"/>
              </a:solidFill>
              <a:latin typeface="Calibri"/>
              <a:ea typeface="Calibri"/>
              <a:cs typeface="Calibri"/>
            </a:rPr>
            <a:t> quantity unit</a:t>
          </a:r>
          <a:r>
            <a:rPr lang="en-US" cap="none" sz="1100" b="0" i="0" u="none" baseline="0">
              <a:solidFill>
                <a:srgbClr val="000000"/>
              </a:solidFill>
              <a:latin typeface="Calibri"/>
              <a:ea typeface="Calibri"/>
              <a:cs typeface="Calibri"/>
            </a:rPr>
            <a:t>, you need to change the formula accordingly.  For example, your purchased weight is lb, but your recipe unit is oz.  Then you need to </a:t>
          </a:r>
          <a:r>
            <a:rPr lang="en-US" cap="none" sz="1100" b="0" i="0" u="sng" baseline="0">
              <a:solidFill>
                <a:srgbClr val="000000"/>
              </a:solidFill>
              <a:latin typeface="Calibri"/>
              <a:ea typeface="Calibri"/>
              <a:cs typeface="Calibri"/>
            </a:rPr>
            <a:t>change the formula from  pound to ounce.  (1 lb = 16oz). </a:t>
          </a:r>
        </a:p>
      </xdr:txBody>
    </xdr:sp>
    <xdr:clientData/>
  </xdr:oneCellAnchor>
  <xdr:twoCellAnchor>
    <xdr:from>
      <xdr:col>20</xdr:col>
      <xdr:colOff>295275</xdr:colOff>
      <xdr:row>15</xdr:row>
      <xdr:rowOff>209550</xdr:rowOff>
    </xdr:from>
    <xdr:to>
      <xdr:col>24</xdr:col>
      <xdr:colOff>295275</xdr:colOff>
      <xdr:row>18</xdr:row>
      <xdr:rowOff>114300</xdr:rowOff>
    </xdr:to>
    <xdr:sp>
      <xdr:nvSpPr>
        <xdr:cNvPr id="21" name="Straight Arrow Connector 22"/>
        <xdr:cNvSpPr>
          <a:spLocks/>
        </xdr:cNvSpPr>
      </xdr:nvSpPr>
      <xdr:spPr>
        <a:xfrm flipH="1" flipV="1">
          <a:off x="13230225" y="4886325"/>
          <a:ext cx="2438400" cy="6191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438150</xdr:colOff>
      <xdr:row>15</xdr:row>
      <xdr:rowOff>228600</xdr:rowOff>
    </xdr:from>
    <xdr:to>
      <xdr:col>23</xdr:col>
      <xdr:colOff>523875</xdr:colOff>
      <xdr:row>18</xdr:row>
      <xdr:rowOff>95250</xdr:rowOff>
    </xdr:to>
    <xdr:sp>
      <xdr:nvSpPr>
        <xdr:cNvPr id="22" name="Straight Arrow Connector 23"/>
        <xdr:cNvSpPr>
          <a:spLocks/>
        </xdr:cNvSpPr>
      </xdr:nvSpPr>
      <xdr:spPr>
        <a:xfrm flipV="1">
          <a:off x="13877925" y="4905375"/>
          <a:ext cx="1381125"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400050</xdr:colOff>
      <xdr:row>15</xdr:row>
      <xdr:rowOff>219075</xdr:rowOff>
    </xdr:from>
    <xdr:to>
      <xdr:col>25</xdr:col>
      <xdr:colOff>295275</xdr:colOff>
      <xdr:row>21</xdr:row>
      <xdr:rowOff>9525</xdr:rowOff>
    </xdr:to>
    <xdr:sp>
      <xdr:nvSpPr>
        <xdr:cNvPr id="23" name="Straight Arrow Connector 24"/>
        <xdr:cNvSpPr>
          <a:spLocks/>
        </xdr:cNvSpPr>
      </xdr:nvSpPr>
      <xdr:spPr>
        <a:xfrm flipV="1">
          <a:off x="15135225" y="4895850"/>
          <a:ext cx="1219200" cy="1219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26</xdr:col>
      <xdr:colOff>200025</xdr:colOff>
      <xdr:row>1</xdr:row>
      <xdr:rowOff>19050</xdr:rowOff>
    </xdr:from>
    <xdr:ext cx="1514475" cy="628650"/>
    <xdr:sp>
      <xdr:nvSpPr>
        <xdr:cNvPr id="24" name="TextBox 25"/>
        <xdr:cNvSpPr txBox="1">
          <a:spLocks noChangeArrowheads="1"/>
        </xdr:cNvSpPr>
      </xdr:nvSpPr>
      <xdr:spPr>
        <a:xfrm>
          <a:off x="16954500" y="771525"/>
          <a:ext cx="1514475" cy="628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Purchased Price  per</a:t>
          </a:r>
          <a:r>
            <a:rPr lang="en-US" cap="none" sz="1100" b="0" i="0" u="none" baseline="0">
              <a:solidFill>
                <a:srgbClr val="000000"/>
              </a:solidFill>
              <a:latin typeface="Calibri"/>
              <a:ea typeface="Calibri"/>
              <a:cs typeface="Calibri"/>
            </a:rPr>
            <a:t> unit :  what you pay for each unit</a:t>
          </a:r>
        </a:p>
      </xdr:txBody>
    </xdr:sp>
    <xdr:clientData/>
  </xdr:oneCellAnchor>
  <xdr:oneCellAnchor>
    <xdr:from>
      <xdr:col>1</xdr:col>
      <xdr:colOff>352425</xdr:colOff>
      <xdr:row>6</xdr:row>
      <xdr:rowOff>571500</xdr:rowOff>
    </xdr:from>
    <xdr:ext cx="3505200" cy="1114425"/>
    <xdr:sp>
      <xdr:nvSpPr>
        <xdr:cNvPr id="25" name="Rectangle 27"/>
        <xdr:cNvSpPr>
          <a:spLocks/>
        </xdr:cNvSpPr>
      </xdr:nvSpPr>
      <xdr:spPr>
        <a:xfrm rot="20126363">
          <a:off x="914400" y="2705100"/>
          <a:ext cx="3505200" cy="1114425"/>
        </a:xfrm>
        <a:prstGeom prst="rect">
          <a:avLst/>
        </a:prstGeom>
        <a:noFill/>
        <a:ln w="9525" cmpd="sng">
          <a:noFill/>
        </a:ln>
      </xdr:spPr>
      <xdr:txBody>
        <a:bodyPr vertOverflow="clip" wrap="square">
          <a:spAutoFit/>
        </a:bodyPr>
        <a:p>
          <a:pPr algn="ctr">
            <a:defRPr/>
          </a:pPr>
          <a:r>
            <a:rPr lang="en-US" cap="none" sz="6600" b="0" i="0" u="none" baseline="0">
              <a:solidFill>
                <a:srgbClr val="FFFFFF"/>
              </a:solidFill>
            </a:rPr>
            <a:t>EXAMPLE</a:t>
          </a:r>
        </a:p>
      </xdr:txBody>
    </xdr:sp>
    <xdr:clientData/>
  </xdr:oneCellAnchor>
  <xdr:twoCellAnchor>
    <xdr:from>
      <xdr:col>13</xdr:col>
      <xdr:colOff>885825</xdr:colOff>
      <xdr:row>7</xdr:row>
      <xdr:rowOff>152400</xdr:rowOff>
    </xdr:from>
    <xdr:to>
      <xdr:col>13</xdr:col>
      <xdr:colOff>1047750</xdr:colOff>
      <xdr:row>13</xdr:row>
      <xdr:rowOff>47625</xdr:rowOff>
    </xdr:to>
    <xdr:sp>
      <xdr:nvSpPr>
        <xdr:cNvPr id="26" name="Right Brace 28"/>
        <xdr:cNvSpPr>
          <a:spLocks/>
        </xdr:cNvSpPr>
      </xdr:nvSpPr>
      <xdr:spPr>
        <a:xfrm>
          <a:off x="9277350" y="2924175"/>
          <a:ext cx="161925" cy="13239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24</xdr:col>
      <xdr:colOff>647700</xdr:colOff>
      <xdr:row>2</xdr:row>
      <xdr:rowOff>9525</xdr:rowOff>
    </xdr:from>
    <xdr:to>
      <xdr:col>26</xdr:col>
      <xdr:colOff>200025</xdr:colOff>
      <xdr:row>5</xdr:row>
      <xdr:rowOff>19050</xdr:rowOff>
    </xdr:to>
    <xdr:sp>
      <xdr:nvSpPr>
        <xdr:cNvPr id="27" name="Straight Arrow Connector 37"/>
        <xdr:cNvSpPr>
          <a:spLocks/>
        </xdr:cNvSpPr>
      </xdr:nvSpPr>
      <xdr:spPr>
        <a:xfrm flipV="1">
          <a:off x="16021050" y="1085850"/>
          <a:ext cx="933450" cy="962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29"/>
  <sheetViews>
    <sheetView zoomScalePageLayoutView="0" workbookViewId="0" topLeftCell="A1">
      <selection activeCell="T17" sqref="T17"/>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2.2812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17" width="9.00390625" style="0" customWidth="1"/>
    <col min="18" max="18" width="8.7109375" style="0" customWidth="1"/>
    <col min="19" max="21" width="9.00390625" style="0" customWidth="1"/>
  </cols>
  <sheetData>
    <row r="1" spans="1:23" ht="12.75">
      <c r="A1" s="266" t="s">
        <v>0</v>
      </c>
      <c r="B1" s="267"/>
      <c r="C1" s="267"/>
      <c r="D1" s="267"/>
      <c r="E1" s="267"/>
      <c r="F1" s="267"/>
      <c r="G1" s="267"/>
      <c r="H1" s="267"/>
      <c r="I1" s="267"/>
      <c r="J1" s="267"/>
      <c r="K1" s="267"/>
      <c r="L1" s="267"/>
      <c r="M1" s="267"/>
      <c r="N1" s="267"/>
      <c r="O1" s="267"/>
      <c r="P1" s="2"/>
      <c r="Q1" s="2"/>
      <c r="R1" s="2"/>
      <c r="S1" s="2"/>
      <c r="T1" s="2"/>
      <c r="U1" s="2"/>
      <c r="V1" s="1"/>
      <c r="W1" s="1"/>
    </row>
    <row r="2" spans="1:23" ht="35.25" customHeight="1" thickBot="1">
      <c r="A2" s="280" t="s">
        <v>17</v>
      </c>
      <c r="B2" s="280"/>
      <c r="C2" s="281"/>
      <c r="D2" s="282"/>
      <c r="E2" s="282"/>
      <c r="F2" s="282"/>
      <c r="G2" s="49"/>
      <c r="H2" s="4" t="s">
        <v>27</v>
      </c>
      <c r="I2" s="25"/>
      <c r="J2" s="11"/>
      <c r="K2" s="11"/>
      <c r="L2" s="3" t="s">
        <v>25</v>
      </c>
      <c r="M2" s="3"/>
      <c r="N2" s="5"/>
      <c r="O2" s="268"/>
      <c r="P2" s="269"/>
      <c r="Q2" s="269"/>
      <c r="R2" s="269"/>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45.75" customHeight="1" thickBot="1">
      <c r="A4" s="303" t="s">
        <v>1</v>
      </c>
      <c r="B4" s="304"/>
      <c r="C4" s="304"/>
      <c r="D4" s="304"/>
      <c r="E4" s="46" t="s">
        <v>31</v>
      </c>
      <c r="F4" s="44" t="s">
        <v>2</v>
      </c>
      <c r="G4" s="46" t="s">
        <v>30</v>
      </c>
      <c r="H4" s="46" t="s">
        <v>33</v>
      </c>
      <c r="I4" s="46" t="s">
        <v>34</v>
      </c>
      <c r="J4" s="45" t="s">
        <v>13</v>
      </c>
      <c r="K4" s="45" t="s">
        <v>3</v>
      </c>
      <c r="L4" s="47" t="s">
        <v>18</v>
      </c>
      <c r="M4" s="48"/>
      <c r="N4" s="270" t="s">
        <v>32</v>
      </c>
      <c r="O4" s="271"/>
      <c r="P4" s="271"/>
      <c r="Q4" s="271"/>
      <c r="R4" s="272"/>
      <c r="S4" s="2"/>
      <c r="T4" s="2"/>
      <c r="U4" s="2"/>
    </row>
    <row r="5" spans="1:21" ht="18.75" customHeight="1">
      <c r="A5" s="283"/>
      <c r="B5" s="284"/>
      <c r="C5" s="284"/>
      <c r="D5" s="284"/>
      <c r="E5" s="62"/>
      <c r="F5" s="41"/>
      <c r="G5" s="51">
        <f>I2*E5</f>
        <v>0</v>
      </c>
      <c r="H5" s="42">
        <v>0</v>
      </c>
      <c r="I5" s="41"/>
      <c r="J5" s="43">
        <v>0</v>
      </c>
      <c r="K5" s="52" t="e">
        <f>H5/(I5*J5)</f>
        <v>#DIV/0!</v>
      </c>
      <c r="L5" s="61" t="e">
        <f>ROUND(G5*K5,5)</f>
        <v>#DIV/0!</v>
      </c>
      <c r="M5" s="22"/>
      <c r="N5" s="263"/>
      <c r="O5" s="264"/>
      <c r="P5" s="264"/>
      <c r="Q5" s="264"/>
      <c r="R5" s="265"/>
      <c r="S5" s="12"/>
      <c r="T5" s="12"/>
      <c r="U5" s="12"/>
    </row>
    <row r="6" spans="1:21" ht="18.75" customHeight="1">
      <c r="A6" s="283"/>
      <c r="B6" s="284"/>
      <c r="C6" s="284"/>
      <c r="D6" s="284"/>
      <c r="E6" s="62"/>
      <c r="F6" s="41"/>
      <c r="G6" s="51">
        <f>I2*E6</f>
        <v>0</v>
      </c>
      <c r="H6" s="42">
        <v>0</v>
      </c>
      <c r="I6" s="41"/>
      <c r="J6" s="43">
        <v>0</v>
      </c>
      <c r="K6" s="52" t="e">
        <f aca="true" t="shared" si="0" ref="K6:K22">H6/(I6*J6)</f>
        <v>#DIV/0!</v>
      </c>
      <c r="L6" s="61" t="e">
        <f aca="true" t="shared" si="1" ref="L6:L22">ROUND(G6*K6,5)</f>
        <v>#DIV/0!</v>
      </c>
      <c r="M6" s="22"/>
      <c r="N6" s="263"/>
      <c r="O6" s="264"/>
      <c r="P6" s="264"/>
      <c r="Q6" s="264"/>
      <c r="R6" s="265"/>
      <c r="S6" s="12"/>
      <c r="T6" s="12"/>
      <c r="U6" s="12"/>
    </row>
    <row r="7" spans="1:21" ht="18.75" customHeight="1">
      <c r="A7" s="283"/>
      <c r="B7" s="284"/>
      <c r="C7" s="284"/>
      <c r="D7" s="284"/>
      <c r="E7" s="62"/>
      <c r="F7" s="41"/>
      <c r="G7" s="51">
        <f>I2*E7</f>
        <v>0</v>
      </c>
      <c r="H7" s="42">
        <v>0</v>
      </c>
      <c r="I7" s="41"/>
      <c r="J7" s="43">
        <v>0</v>
      </c>
      <c r="K7" s="52" t="e">
        <f t="shared" si="0"/>
        <v>#DIV/0!</v>
      </c>
      <c r="L7" s="53" t="e">
        <f t="shared" si="1"/>
        <v>#DIV/0!</v>
      </c>
      <c r="M7" s="22"/>
      <c r="N7" s="263"/>
      <c r="O7" s="264"/>
      <c r="P7" s="264"/>
      <c r="Q7" s="264"/>
      <c r="R7" s="265"/>
      <c r="S7" s="12"/>
      <c r="T7" s="12"/>
      <c r="U7" s="12"/>
    </row>
    <row r="8" spans="1:21" ht="18.75" customHeight="1">
      <c r="A8" s="283"/>
      <c r="B8" s="284"/>
      <c r="C8" s="284"/>
      <c r="D8" s="284"/>
      <c r="E8" s="62"/>
      <c r="F8" s="41"/>
      <c r="G8" s="51">
        <f>I2*E8</f>
        <v>0</v>
      </c>
      <c r="H8" s="42">
        <v>0</v>
      </c>
      <c r="I8" s="41"/>
      <c r="J8" s="43"/>
      <c r="K8" s="52" t="e">
        <f t="shared" si="0"/>
        <v>#DIV/0!</v>
      </c>
      <c r="L8" s="53" t="e">
        <f t="shared" si="1"/>
        <v>#DIV/0!</v>
      </c>
      <c r="M8" s="22"/>
      <c r="N8" s="263"/>
      <c r="O8" s="264"/>
      <c r="P8" s="264"/>
      <c r="Q8" s="264"/>
      <c r="R8" s="265"/>
      <c r="S8" s="12"/>
      <c r="T8" s="12"/>
      <c r="U8" s="12"/>
    </row>
    <row r="9" spans="1:21" ht="18.75" customHeight="1">
      <c r="A9" s="283"/>
      <c r="B9" s="284"/>
      <c r="C9" s="284"/>
      <c r="D9" s="284"/>
      <c r="E9" s="62"/>
      <c r="F9" s="41"/>
      <c r="G9" s="51">
        <f>I2*E9</f>
        <v>0</v>
      </c>
      <c r="H9" s="42">
        <v>0</v>
      </c>
      <c r="I9" s="41"/>
      <c r="J9" s="43"/>
      <c r="K9" s="52" t="e">
        <f t="shared" si="0"/>
        <v>#DIV/0!</v>
      </c>
      <c r="L9" s="53" t="e">
        <f t="shared" si="1"/>
        <v>#DIV/0!</v>
      </c>
      <c r="M9" s="22"/>
      <c r="N9" s="263"/>
      <c r="O9" s="264"/>
      <c r="P9" s="264"/>
      <c r="Q9" s="264"/>
      <c r="R9" s="265"/>
      <c r="S9" s="12"/>
      <c r="T9" s="12"/>
      <c r="U9" s="12"/>
    </row>
    <row r="10" spans="1:21" ht="18.75" customHeight="1">
      <c r="A10" s="283"/>
      <c r="B10" s="284"/>
      <c r="C10" s="284"/>
      <c r="D10" s="284"/>
      <c r="E10" s="62"/>
      <c r="F10" s="41"/>
      <c r="G10" s="51">
        <f>I2*E10</f>
        <v>0</v>
      </c>
      <c r="H10" s="42"/>
      <c r="I10" s="41"/>
      <c r="J10" s="43"/>
      <c r="K10" s="52" t="e">
        <f t="shared" si="0"/>
        <v>#DIV/0!</v>
      </c>
      <c r="L10" s="61" t="e">
        <f t="shared" si="1"/>
        <v>#DIV/0!</v>
      </c>
      <c r="M10" s="22"/>
      <c r="N10" s="263"/>
      <c r="O10" s="264"/>
      <c r="P10" s="264"/>
      <c r="Q10" s="264"/>
      <c r="R10" s="265"/>
      <c r="S10" s="12"/>
      <c r="T10" s="12"/>
      <c r="U10" s="12"/>
    </row>
    <row r="11" spans="1:21" ht="18.75" customHeight="1">
      <c r="A11" s="283"/>
      <c r="B11" s="284"/>
      <c r="C11" s="284"/>
      <c r="D11" s="284"/>
      <c r="E11" s="62"/>
      <c r="F11" s="41"/>
      <c r="G11" s="51">
        <f>I2*E11</f>
        <v>0</v>
      </c>
      <c r="H11" s="42">
        <v>0</v>
      </c>
      <c r="I11" s="41"/>
      <c r="J11" s="43"/>
      <c r="K11" s="52" t="e">
        <f t="shared" si="0"/>
        <v>#DIV/0!</v>
      </c>
      <c r="L11" s="53" t="e">
        <f t="shared" si="1"/>
        <v>#DIV/0!</v>
      </c>
      <c r="M11" s="22"/>
      <c r="N11" s="263"/>
      <c r="O11" s="264"/>
      <c r="P11" s="264"/>
      <c r="Q11" s="264"/>
      <c r="R11" s="265"/>
      <c r="S11" s="12"/>
      <c r="T11" s="12"/>
      <c r="U11" s="12"/>
    </row>
    <row r="12" spans="1:21" ht="18.75" customHeight="1">
      <c r="A12" s="283"/>
      <c r="B12" s="284"/>
      <c r="C12" s="284"/>
      <c r="D12" s="284"/>
      <c r="E12" s="62"/>
      <c r="F12" s="41"/>
      <c r="G12" s="51">
        <f>I2*E12</f>
        <v>0</v>
      </c>
      <c r="H12" s="42">
        <v>0</v>
      </c>
      <c r="I12" s="41"/>
      <c r="J12" s="43"/>
      <c r="K12" s="52" t="e">
        <f t="shared" si="0"/>
        <v>#DIV/0!</v>
      </c>
      <c r="L12" s="53" t="e">
        <f t="shared" si="1"/>
        <v>#DIV/0!</v>
      </c>
      <c r="M12" s="22"/>
      <c r="N12" s="263"/>
      <c r="O12" s="264"/>
      <c r="P12" s="264"/>
      <c r="Q12" s="264"/>
      <c r="R12" s="265"/>
      <c r="S12" s="12"/>
      <c r="T12" s="12"/>
      <c r="U12" s="12"/>
    </row>
    <row r="13" spans="1:21" ht="18.75" customHeight="1">
      <c r="A13" s="283"/>
      <c r="B13" s="284"/>
      <c r="C13" s="284"/>
      <c r="D13" s="284"/>
      <c r="E13" s="62"/>
      <c r="F13" s="41"/>
      <c r="G13" s="51">
        <f>I2*E13</f>
        <v>0</v>
      </c>
      <c r="H13" s="42">
        <v>0</v>
      </c>
      <c r="I13" s="41"/>
      <c r="J13" s="43"/>
      <c r="K13" s="52" t="e">
        <f t="shared" si="0"/>
        <v>#DIV/0!</v>
      </c>
      <c r="L13" s="53" t="e">
        <f t="shared" si="1"/>
        <v>#DIV/0!</v>
      </c>
      <c r="M13" s="22"/>
      <c r="N13" s="263"/>
      <c r="O13" s="264"/>
      <c r="P13" s="264"/>
      <c r="Q13" s="264"/>
      <c r="R13" s="265"/>
      <c r="S13" s="12"/>
      <c r="T13" s="12"/>
      <c r="U13" s="12"/>
    </row>
    <row r="14" spans="1:21" ht="18.75" customHeight="1">
      <c r="A14" s="275"/>
      <c r="B14" s="276"/>
      <c r="C14" s="276"/>
      <c r="D14" s="276"/>
      <c r="E14" s="40"/>
      <c r="F14" s="41"/>
      <c r="G14" s="51">
        <f>I2*E14</f>
        <v>0</v>
      </c>
      <c r="H14" s="42">
        <v>0</v>
      </c>
      <c r="I14" s="41"/>
      <c r="J14" s="43"/>
      <c r="K14" s="52" t="e">
        <f t="shared" si="0"/>
        <v>#DIV/0!</v>
      </c>
      <c r="L14" s="53" t="e">
        <f t="shared" si="1"/>
        <v>#DIV/0!</v>
      </c>
      <c r="M14" s="22"/>
      <c r="N14" s="263"/>
      <c r="O14" s="264"/>
      <c r="P14" s="264"/>
      <c r="Q14" s="264"/>
      <c r="R14" s="265"/>
      <c r="S14" s="12"/>
      <c r="T14" s="12"/>
      <c r="U14" s="12"/>
    </row>
    <row r="15" spans="1:21" ht="18.75" customHeight="1">
      <c r="A15" s="275"/>
      <c r="B15" s="276"/>
      <c r="C15" s="276"/>
      <c r="D15" s="276"/>
      <c r="E15" s="40"/>
      <c r="F15" s="41"/>
      <c r="G15" s="51">
        <f>I2*E15</f>
        <v>0</v>
      </c>
      <c r="H15" s="42">
        <v>0</v>
      </c>
      <c r="I15" s="41"/>
      <c r="J15" s="43"/>
      <c r="K15" s="52" t="e">
        <f t="shared" si="0"/>
        <v>#DIV/0!</v>
      </c>
      <c r="L15" s="53" t="e">
        <f t="shared" si="1"/>
        <v>#DIV/0!</v>
      </c>
      <c r="M15" s="22"/>
      <c r="N15" s="263"/>
      <c r="O15" s="264"/>
      <c r="P15" s="264"/>
      <c r="Q15" s="264"/>
      <c r="R15" s="265"/>
      <c r="S15" s="12"/>
      <c r="T15" s="12"/>
      <c r="U15" s="12"/>
    </row>
    <row r="16" spans="1:21" ht="18.75" customHeight="1">
      <c r="A16" s="275"/>
      <c r="B16" s="276"/>
      <c r="C16" s="276"/>
      <c r="D16" s="276"/>
      <c r="E16" s="40"/>
      <c r="F16" s="41"/>
      <c r="G16" s="51">
        <f>I2*E16</f>
        <v>0</v>
      </c>
      <c r="H16" s="42">
        <v>0</v>
      </c>
      <c r="I16" s="41"/>
      <c r="J16" s="43"/>
      <c r="K16" s="52" t="e">
        <f t="shared" si="0"/>
        <v>#DIV/0!</v>
      </c>
      <c r="L16" s="53" t="e">
        <f t="shared" si="1"/>
        <v>#DIV/0!</v>
      </c>
      <c r="M16" s="22"/>
      <c r="N16" s="263"/>
      <c r="O16" s="264"/>
      <c r="P16" s="264"/>
      <c r="Q16" s="264"/>
      <c r="R16" s="265"/>
      <c r="S16" s="12"/>
      <c r="T16" s="12"/>
      <c r="U16" s="12"/>
    </row>
    <row r="17" spans="1:21" ht="18.75" customHeight="1">
      <c r="A17" s="275"/>
      <c r="B17" s="276"/>
      <c r="C17" s="276"/>
      <c r="D17" s="276"/>
      <c r="E17" s="40"/>
      <c r="F17" s="41"/>
      <c r="G17" s="51">
        <f>I2*E17</f>
        <v>0</v>
      </c>
      <c r="H17" s="42">
        <v>0</v>
      </c>
      <c r="I17" s="41"/>
      <c r="J17" s="43"/>
      <c r="K17" s="52" t="e">
        <f t="shared" si="0"/>
        <v>#DIV/0!</v>
      </c>
      <c r="L17" s="53" t="e">
        <f t="shared" si="1"/>
        <v>#DIV/0!</v>
      </c>
      <c r="M17" s="22"/>
      <c r="N17" s="263"/>
      <c r="O17" s="264"/>
      <c r="P17" s="264"/>
      <c r="Q17" s="264"/>
      <c r="R17" s="265"/>
      <c r="S17" s="12"/>
      <c r="T17" s="12"/>
      <c r="U17" s="12"/>
    </row>
    <row r="18" spans="1:21" ht="18.75" customHeight="1">
      <c r="A18" s="275"/>
      <c r="B18" s="276"/>
      <c r="C18" s="276"/>
      <c r="D18" s="276"/>
      <c r="E18" s="40"/>
      <c r="F18" s="41"/>
      <c r="G18" s="51">
        <f>I2*E18</f>
        <v>0</v>
      </c>
      <c r="H18" s="42">
        <v>0</v>
      </c>
      <c r="I18" s="41"/>
      <c r="J18" s="43"/>
      <c r="K18" s="52" t="e">
        <f t="shared" si="0"/>
        <v>#DIV/0!</v>
      </c>
      <c r="L18" s="53" t="e">
        <f t="shared" si="1"/>
        <v>#DIV/0!</v>
      </c>
      <c r="M18" s="22"/>
      <c r="N18" s="263"/>
      <c r="O18" s="264"/>
      <c r="P18" s="264"/>
      <c r="Q18" s="264"/>
      <c r="R18" s="265"/>
      <c r="S18" s="12"/>
      <c r="T18" s="12"/>
      <c r="U18" s="12"/>
    </row>
    <row r="19" spans="1:21" ht="18.75" customHeight="1">
      <c r="A19" s="275"/>
      <c r="B19" s="276"/>
      <c r="C19" s="276"/>
      <c r="D19" s="276"/>
      <c r="E19" s="40"/>
      <c r="F19" s="41"/>
      <c r="G19" s="51">
        <f>I2*E19</f>
        <v>0</v>
      </c>
      <c r="H19" s="42">
        <v>0</v>
      </c>
      <c r="I19" s="41"/>
      <c r="J19" s="43"/>
      <c r="K19" s="52" t="e">
        <f t="shared" si="0"/>
        <v>#DIV/0!</v>
      </c>
      <c r="L19" s="53" t="e">
        <f t="shared" si="1"/>
        <v>#DIV/0!</v>
      </c>
      <c r="M19" s="22"/>
      <c r="N19" s="263"/>
      <c r="O19" s="264"/>
      <c r="P19" s="264"/>
      <c r="Q19" s="264"/>
      <c r="R19" s="265"/>
      <c r="S19" s="12"/>
      <c r="T19" s="12"/>
      <c r="U19" s="12"/>
    </row>
    <row r="20" spans="1:21" ht="18.75" customHeight="1">
      <c r="A20" s="275"/>
      <c r="B20" s="276"/>
      <c r="C20" s="276"/>
      <c r="D20" s="276"/>
      <c r="E20" s="40"/>
      <c r="F20" s="41"/>
      <c r="G20" s="51">
        <f>I2*E20</f>
        <v>0</v>
      </c>
      <c r="H20" s="42">
        <v>0</v>
      </c>
      <c r="I20" s="41"/>
      <c r="J20" s="43"/>
      <c r="K20" s="52" t="e">
        <f t="shared" si="0"/>
        <v>#DIV/0!</v>
      </c>
      <c r="L20" s="53" t="e">
        <f t="shared" si="1"/>
        <v>#DIV/0!</v>
      </c>
      <c r="M20" s="22"/>
      <c r="N20" s="263"/>
      <c r="O20" s="264"/>
      <c r="P20" s="264"/>
      <c r="Q20" s="264"/>
      <c r="R20" s="265"/>
      <c r="S20" s="12"/>
      <c r="T20" s="12"/>
      <c r="U20" s="12"/>
    </row>
    <row r="21" spans="1:21" ht="18.75" customHeight="1">
      <c r="A21" s="275"/>
      <c r="B21" s="276"/>
      <c r="C21" s="276"/>
      <c r="D21" s="276"/>
      <c r="E21" s="40"/>
      <c r="F21" s="41"/>
      <c r="G21" s="51">
        <f>I2*E21</f>
        <v>0</v>
      </c>
      <c r="H21" s="42">
        <v>0</v>
      </c>
      <c r="I21" s="41"/>
      <c r="J21" s="43"/>
      <c r="K21" s="52" t="e">
        <f t="shared" si="0"/>
        <v>#DIV/0!</v>
      </c>
      <c r="L21" s="53" t="e">
        <f t="shared" si="1"/>
        <v>#DIV/0!</v>
      </c>
      <c r="M21" s="22"/>
      <c r="N21" s="263"/>
      <c r="O21" s="264"/>
      <c r="P21" s="264"/>
      <c r="Q21" s="264"/>
      <c r="R21" s="265"/>
      <c r="S21" s="12"/>
      <c r="T21" s="12"/>
      <c r="U21" s="12"/>
    </row>
    <row r="22" spans="1:21" ht="18.75" customHeight="1" thickBot="1">
      <c r="A22" s="275"/>
      <c r="B22" s="276"/>
      <c r="C22" s="276"/>
      <c r="D22" s="276"/>
      <c r="E22" s="40"/>
      <c r="F22" s="41"/>
      <c r="G22" s="51">
        <f>I2*E22</f>
        <v>0</v>
      </c>
      <c r="H22" s="42">
        <v>0</v>
      </c>
      <c r="I22" s="41"/>
      <c r="J22" s="43"/>
      <c r="K22" s="52" t="e">
        <f t="shared" si="0"/>
        <v>#DIV/0!</v>
      </c>
      <c r="L22" s="53" t="e">
        <f t="shared" si="1"/>
        <v>#DIV/0!</v>
      </c>
      <c r="M22" s="22"/>
      <c r="N22" s="263"/>
      <c r="O22" s="264"/>
      <c r="P22" s="264"/>
      <c r="Q22" s="264"/>
      <c r="R22" s="265"/>
      <c r="S22" s="12"/>
      <c r="T22" s="12"/>
      <c r="U22" s="12"/>
    </row>
    <row r="23" spans="1:21" ht="25.5" customHeight="1" thickBot="1">
      <c r="A23" s="300" t="s">
        <v>29</v>
      </c>
      <c r="B23" s="301"/>
      <c r="C23" s="301"/>
      <c r="D23" s="302"/>
      <c r="E23" s="288" t="s">
        <v>7</v>
      </c>
      <c r="F23" s="289"/>
      <c r="G23" s="289"/>
      <c r="H23" s="289"/>
      <c r="I23" s="289"/>
      <c r="J23" s="289"/>
      <c r="K23" s="289"/>
      <c r="L23" s="54" t="e">
        <f>ROUNDUP(SUM(L5:L22),5)</f>
        <v>#DIV/0!</v>
      </c>
      <c r="M23" s="18"/>
      <c r="N23" s="263"/>
      <c r="O23" s="264"/>
      <c r="P23" s="264"/>
      <c r="Q23" s="264"/>
      <c r="R23" s="265"/>
      <c r="S23" s="12"/>
      <c r="T23" s="12"/>
      <c r="U23" s="12"/>
    </row>
    <row r="24" spans="1:21" ht="20.25" customHeight="1">
      <c r="A24" s="9" t="s">
        <v>14</v>
      </c>
      <c r="B24" s="9" t="s">
        <v>15</v>
      </c>
      <c r="C24" s="298" t="s">
        <v>16</v>
      </c>
      <c r="D24" s="299"/>
      <c r="E24" s="21"/>
      <c r="F24" s="22"/>
      <c r="G24" s="22"/>
      <c r="H24" s="18" t="s">
        <v>9</v>
      </c>
      <c r="I24" s="18"/>
      <c r="J24" s="18"/>
      <c r="K24" s="18"/>
      <c r="L24" s="55" t="e">
        <f>ROUND(L23*10/100,5)</f>
        <v>#DIV/0!</v>
      </c>
      <c r="M24" s="18"/>
      <c r="N24" s="263"/>
      <c r="O24" s="264"/>
      <c r="P24" s="264"/>
      <c r="Q24" s="264"/>
      <c r="R24" s="265"/>
      <c r="S24" s="12"/>
      <c r="T24" s="12"/>
      <c r="U24" s="12"/>
    </row>
    <row r="25" spans="1:21" ht="22.5" customHeight="1" thickBot="1">
      <c r="A25" s="10"/>
      <c r="B25" s="10"/>
      <c r="C25" s="285"/>
      <c r="D25" s="262"/>
      <c r="E25" s="23"/>
      <c r="F25" s="24"/>
      <c r="G25" s="24"/>
      <c r="H25" s="25" t="s">
        <v>6</v>
      </c>
      <c r="I25" s="25"/>
      <c r="J25" s="25"/>
      <c r="K25" s="25"/>
      <c r="L25" s="56" t="e">
        <f>L23+L24</f>
        <v>#DIV/0!</v>
      </c>
      <c r="M25" s="18"/>
      <c r="N25" s="277"/>
      <c r="O25" s="278"/>
      <c r="P25" s="278"/>
      <c r="Q25" s="278"/>
      <c r="R25" s="279"/>
      <c r="S25" s="12"/>
      <c r="T25" s="12"/>
      <c r="U25" s="12"/>
    </row>
    <row r="26" spans="5:21" ht="7.5" customHeight="1" thickBot="1">
      <c r="E26" s="266"/>
      <c r="F26" s="266"/>
      <c r="G26" s="2"/>
      <c r="H26" s="2"/>
      <c r="I26" s="2"/>
      <c r="J26" s="4"/>
      <c r="K26" s="4"/>
      <c r="L26" s="4"/>
      <c r="M26" s="14"/>
      <c r="N26" s="273" t="s">
        <v>26</v>
      </c>
      <c r="O26" s="273"/>
      <c r="P26" s="16"/>
      <c r="Q26" s="16"/>
      <c r="R26" s="17"/>
      <c r="S26" s="1"/>
      <c r="T26" s="1"/>
      <c r="U26" s="1"/>
    </row>
    <row r="27" spans="1:21" ht="20.25" customHeight="1">
      <c r="A27" s="296" t="s">
        <v>5</v>
      </c>
      <c r="B27" s="292"/>
      <c r="C27" s="292"/>
      <c r="D27" s="26"/>
      <c r="E27" s="292"/>
      <c r="F27" s="293"/>
      <c r="G27" s="16"/>
      <c r="H27" s="20"/>
      <c r="I27" s="16"/>
      <c r="J27" s="15"/>
      <c r="K27" s="15"/>
      <c r="L27" s="15"/>
      <c r="M27" s="37"/>
      <c r="N27" s="274"/>
      <c r="O27" s="274"/>
      <c r="P27" s="18"/>
      <c r="Q27" s="18"/>
      <c r="R27" s="19"/>
      <c r="S27" s="6"/>
      <c r="T27" s="6"/>
      <c r="U27" s="6"/>
    </row>
    <row r="28" spans="1:21" ht="37.5" customHeight="1">
      <c r="A28" s="27" t="s">
        <v>19</v>
      </c>
      <c r="B28" s="28" t="s">
        <v>20</v>
      </c>
      <c r="C28" s="29" t="s">
        <v>21</v>
      </c>
      <c r="D28" s="30" t="s">
        <v>22</v>
      </c>
      <c r="E28" s="290" t="s">
        <v>8</v>
      </c>
      <c r="F28" s="291"/>
      <c r="G28" s="36"/>
      <c r="H28" s="34"/>
      <c r="I28" s="33" t="s">
        <v>28</v>
      </c>
      <c r="J28" s="33" t="s">
        <v>23</v>
      </c>
      <c r="K28" s="297" t="s">
        <v>24</v>
      </c>
      <c r="L28" s="297"/>
      <c r="M28" s="38"/>
      <c r="N28" s="258"/>
      <c r="O28" s="259"/>
      <c r="P28" s="259"/>
      <c r="Q28" s="259"/>
      <c r="R28" s="260"/>
      <c r="S28" s="6"/>
      <c r="T28" s="6"/>
      <c r="U28" s="6"/>
    </row>
    <row r="29" spans="1:18" ht="19.5" customHeight="1" thickBot="1">
      <c r="A29" s="31">
        <v>1</v>
      </c>
      <c r="B29" s="32"/>
      <c r="C29" s="57" t="e">
        <f>L25</f>
        <v>#DIV/0!</v>
      </c>
      <c r="D29" s="58">
        <v>0</v>
      </c>
      <c r="E29" s="294" t="e">
        <f>C29+D29</f>
        <v>#DIV/0!</v>
      </c>
      <c r="F29" s="295"/>
      <c r="G29" s="50"/>
      <c r="H29" s="35"/>
      <c r="I29" s="59" t="e">
        <f>E29/J29</f>
        <v>#DIV/0!</v>
      </c>
      <c r="J29" s="60">
        <v>0.3</v>
      </c>
      <c r="K29" s="286">
        <f ca="1">NOW()</f>
        <v>42374.55450046296</v>
      </c>
      <c r="L29" s="287"/>
      <c r="M29" s="39"/>
      <c r="N29" s="261"/>
      <c r="O29" s="261"/>
      <c r="P29" s="261"/>
      <c r="Q29" s="261"/>
      <c r="R29" s="262"/>
    </row>
  </sheetData>
  <sheetProtection formatColumns="0"/>
  <mergeCells count="58">
    <mergeCell ref="N12:R12"/>
    <mergeCell ref="N7:R7"/>
    <mergeCell ref="N8:R8"/>
    <mergeCell ref="N9:R9"/>
    <mergeCell ref="N10:R10"/>
    <mergeCell ref="N11:R11"/>
    <mergeCell ref="N15:R15"/>
    <mergeCell ref="A11:D11"/>
    <mergeCell ref="A8:D8"/>
    <mergeCell ref="N13:R13"/>
    <mergeCell ref="A4:D4"/>
    <mergeCell ref="A12:D12"/>
    <mergeCell ref="A13:D13"/>
    <mergeCell ref="A14:D14"/>
    <mergeCell ref="A15:D15"/>
    <mergeCell ref="N14:R14"/>
    <mergeCell ref="A16:D16"/>
    <mergeCell ref="A9:D9"/>
    <mergeCell ref="A5:D5"/>
    <mergeCell ref="A27:C27"/>
    <mergeCell ref="K28:L28"/>
    <mergeCell ref="C24:D24"/>
    <mergeCell ref="A23:D23"/>
    <mergeCell ref="A17:D17"/>
    <mergeCell ref="K29:L29"/>
    <mergeCell ref="E23:K23"/>
    <mergeCell ref="E28:F28"/>
    <mergeCell ref="E26:F26"/>
    <mergeCell ref="E27:F27"/>
    <mergeCell ref="E29:F29"/>
    <mergeCell ref="N23:R23"/>
    <mergeCell ref="N24:R24"/>
    <mergeCell ref="N25:R25"/>
    <mergeCell ref="A2:B2"/>
    <mergeCell ref="C2:F2"/>
    <mergeCell ref="A6:D6"/>
    <mergeCell ref="A7:D7"/>
    <mergeCell ref="C25:D25"/>
    <mergeCell ref="A18:D18"/>
    <mergeCell ref="A10:D10"/>
    <mergeCell ref="N18:R18"/>
    <mergeCell ref="N19:R19"/>
    <mergeCell ref="A19:D19"/>
    <mergeCell ref="A20:D20"/>
    <mergeCell ref="A21:D21"/>
    <mergeCell ref="A22:D22"/>
    <mergeCell ref="N20:R20"/>
    <mergeCell ref="N21:R21"/>
    <mergeCell ref="N28:R29"/>
    <mergeCell ref="N22:R22"/>
    <mergeCell ref="A1:O1"/>
    <mergeCell ref="O2:R2"/>
    <mergeCell ref="N4:R4"/>
    <mergeCell ref="N5:R5"/>
    <mergeCell ref="N6:R6"/>
    <mergeCell ref="N26:O27"/>
    <mergeCell ref="N16:R16"/>
    <mergeCell ref="N17:R17"/>
  </mergeCells>
  <printOptions gridLines="1"/>
  <pageMargins left="0" right="0" top="0.75" bottom="0" header="0.25" footer="0.5"/>
  <pageSetup horizontalDpi="600" verticalDpi="600" orientation="landscape" scale="88" r:id="rId1"/>
</worksheet>
</file>

<file path=xl/worksheets/sheet10.xml><?xml version="1.0" encoding="utf-8"?>
<worksheet xmlns="http://schemas.openxmlformats.org/spreadsheetml/2006/main" xmlns:r="http://schemas.openxmlformats.org/officeDocument/2006/relationships">
  <dimension ref="B1:AI24"/>
  <sheetViews>
    <sheetView zoomScalePageLayoutView="0" workbookViewId="0" topLeftCell="A1">
      <selection activeCell="B14" sqref="B14:E16"/>
    </sheetView>
  </sheetViews>
  <sheetFormatPr defaultColWidth="9.140625" defaultRowHeight="12.75"/>
  <cols>
    <col min="1" max="1" width="9.140625" style="256"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2" width="13.7109375" style="207" customWidth="1"/>
    <col min="13" max="13" width="9.00390625" style="207" customWidth="1"/>
    <col min="14" max="14" width="20.85156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3.710937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customHeight="1"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392" t="s">
        <v>194</v>
      </c>
      <c r="E2" s="392"/>
      <c r="F2" s="392"/>
      <c r="G2" s="392"/>
      <c r="H2" s="392"/>
      <c r="I2" s="205" t="s">
        <v>55</v>
      </c>
      <c r="J2" s="90">
        <v>2</v>
      </c>
      <c r="K2" s="205" t="s">
        <v>48</v>
      </c>
      <c r="L2" s="152" t="s">
        <v>195</v>
      </c>
      <c r="M2" s="91" t="s">
        <v>196</v>
      </c>
      <c r="N2" s="92" t="s">
        <v>197</v>
      </c>
      <c r="O2" s="397" t="s">
        <v>17</v>
      </c>
      <c r="P2" s="397"/>
      <c r="Q2" s="394" t="str">
        <f>D2</f>
        <v>Avocado Ranch (SW Salad)</v>
      </c>
      <c r="R2" s="394"/>
      <c r="S2" s="394"/>
      <c r="T2" s="394"/>
      <c r="U2" s="395"/>
      <c r="V2" s="153"/>
      <c r="W2" s="153"/>
      <c r="X2" s="205" t="s">
        <v>55</v>
      </c>
      <c r="Y2" s="94">
        <f>J2</f>
        <v>2</v>
      </c>
      <c r="Z2" s="112"/>
      <c r="AA2" s="95" t="s">
        <v>53</v>
      </c>
      <c r="AB2" s="96" t="str">
        <f>L2</f>
        <v>2 oz.</v>
      </c>
      <c r="AC2" s="154" t="str">
        <f>M2</f>
        <v>each serving</v>
      </c>
      <c r="AD2" s="155"/>
      <c r="AE2" s="156"/>
      <c r="AF2" s="156"/>
      <c r="AG2" s="156"/>
      <c r="AH2" s="155"/>
      <c r="AI2" s="155"/>
    </row>
    <row r="3" spans="2:35" ht="19.5" customHeight="1">
      <c r="B3" s="201"/>
      <c r="C3" s="373"/>
      <c r="D3" s="398"/>
      <c r="E3" s="398"/>
      <c r="F3" s="398"/>
      <c r="G3" s="398"/>
      <c r="H3" s="398"/>
      <c r="I3" s="157"/>
      <c r="J3" s="215" t="s">
        <v>198</v>
      </c>
      <c r="K3" s="205"/>
      <c r="L3" s="96"/>
      <c r="M3" s="158"/>
      <c r="N3" s="93"/>
      <c r="O3" s="205"/>
      <c r="P3" s="205"/>
      <c r="Q3" s="400">
        <f>D3</f>
        <v>0</v>
      </c>
      <c r="R3" s="398"/>
      <c r="S3" s="398"/>
      <c r="T3" s="398"/>
      <c r="U3" s="398"/>
      <c r="V3" s="398"/>
      <c r="W3" s="398"/>
      <c r="X3" s="205"/>
      <c r="Y3" s="112" t="str">
        <f>J3</f>
        <v>Gallons</v>
      </c>
      <c r="Z3" s="112"/>
      <c r="AA3" s="95"/>
      <c r="AB3" s="96"/>
      <c r="AC3" s="159"/>
      <c r="AD3" s="155"/>
      <c r="AE3" s="156"/>
      <c r="AF3" s="156"/>
      <c r="AG3" s="156"/>
      <c r="AH3" s="155"/>
      <c r="AI3" s="155"/>
    </row>
    <row r="4" spans="3:35" ht="1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96" t="s">
        <v>165</v>
      </c>
      <c r="Z5" s="396"/>
      <c r="AA5" s="211" t="s">
        <v>50</v>
      </c>
      <c r="AB5" s="211" t="s">
        <v>13</v>
      </c>
      <c r="AC5" s="211" t="s">
        <v>134</v>
      </c>
      <c r="AD5" s="166" t="s">
        <v>18</v>
      </c>
      <c r="AE5" s="215"/>
      <c r="AF5" s="215"/>
      <c r="AG5" s="215"/>
    </row>
    <row r="6" spans="2:33" ht="18.75" customHeight="1">
      <c r="B6" s="366" t="s">
        <v>199</v>
      </c>
      <c r="C6" s="367"/>
      <c r="D6" s="367"/>
      <c r="E6" s="368"/>
      <c r="F6" s="369" t="s">
        <v>200</v>
      </c>
      <c r="G6" s="370"/>
      <c r="H6" s="98">
        <v>1</v>
      </c>
      <c r="I6" s="367" t="s">
        <v>398</v>
      </c>
      <c r="J6" s="408"/>
      <c r="K6" s="408"/>
      <c r="L6" s="408"/>
      <c r="M6" s="408"/>
      <c r="N6" s="409"/>
      <c r="O6" s="410" t="str">
        <f aca="true" t="shared" si="0" ref="O6:O15">B6</f>
        <v>Ranch Dressing(prepared)</v>
      </c>
      <c r="P6" s="411"/>
      <c r="Q6" s="411"/>
      <c r="R6" s="411"/>
      <c r="S6" s="167">
        <v>3</v>
      </c>
      <c r="T6" s="168" t="s">
        <v>157</v>
      </c>
      <c r="U6" s="169">
        <f>S6*Y2</f>
        <v>6</v>
      </c>
      <c r="V6" s="170">
        <f>(Y2*S6)/AB6</f>
        <v>6</v>
      </c>
      <c r="W6" s="171"/>
      <c r="X6" s="172">
        <v>2.75</v>
      </c>
      <c r="Y6" s="173">
        <f aca="true" t="shared" si="1" ref="Y6:Y12">V6/1</f>
        <v>6</v>
      </c>
      <c r="Z6" s="173"/>
      <c r="AA6" s="174">
        <f>X6*Y6</f>
        <v>16.5</v>
      </c>
      <c r="AB6" s="175">
        <v>1</v>
      </c>
      <c r="AC6" s="176">
        <f>AA6/Y2</f>
        <v>8.25</v>
      </c>
      <c r="AD6" s="177">
        <f aca="true" t="shared" si="2" ref="AD6:AD12">AA6</f>
        <v>16.5</v>
      </c>
      <c r="AE6" s="178"/>
      <c r="AF6" s="178"/>
      <c r="AG6" s="178"/>
    </row>
    <row r="7" spans="2:33" ht="28.5" customHeight="1">
      <c r="B7" s="354" t="s">
        <v>201</v>
      </c>
      <c r="C7" s="355"/>
      <c r="D7" s="355"/>
      <c r="E7" s="356"/>
      <c r="F7" s="359">
        <v>18</v>
      </c>
      <c r="G7" s="358"/>
      <c r="H7" s="98">
        <v>2</v>
      </c>
      <c r="I7" s="355" t="s">
        <v>202</v>
      </c>
      <c r="J7" s="412"/>
      <c r="K7" s="412"/>
      <c r="L7" s="412"/>
      <c r="M7" s="412"/>
      <c r="N7" s="413"/>
      <c r="O7" s="410" t="str">
        <f t="shared" si="0"/>
        <v>Avocado, sliced</v>
      </c>
      <c r="P7" s="411"/>
      <c r="Q7" s="411"/>
      <c r="R7" s="411"/>
      <c r="S7" s="167">
        <v>9</v>
      </c>
      <c r="T7" s="168" t="s">
        <v>57</v>
      </c>
      <c r="U7" s="173">
        <f>Y2*S7</f>
        <v>18</v>
      </c>
      <c r="V7" s="170">
        <f>(Y2*S7)/AB7</f>
        <v>24.324324324324326</v>
      </c>
      <c r="W7" s="171"/>
      <c r="X7" s="172">
        <v>0.57</v>
      </c>
      <c r="Y7" s="173">
        <f t="shared" si="1"/>
        <v>24.324324324324326</v>
      </c>
      <c r="Z7" s="173"/>
      <c r="AA7" s="174">
        <f aca="true" t="shared" si="3" ref="AA7:AA12">X7*Y7</f>
        <v>13.864864864864865</v>
      </c>
      <c r="AB7" s="180">
        <v>0.74</v>
      </c>
      <c r="AC7" s="176">
        <f>AA7/Y2</f>
        <v>6.9324324324324325</v>
      </c>
      <c r="AD7" s="177">
        <f t="shared" si="2"/>
        <v>13.864864864864865</v>
      </c>
      <c r="AE7" s="178"/>
      <c r="AF7" s="178"/>
      <c r="AG7" s="178"/>
    </row>
    <row r="8" spans="2:33" ht="18.75" customHeight="1">
      <c r="B8" s="354" t="s">
        <v>203</v>
      </c>
      <c r="C8" s="355"/>
      <c r="D8" s="355"/>
      <c r="E8" s="356"/>
      <c r="F8" s="357" t="s">
        <v>204</v>
      </c>
      <c r="G8" s="358"/>
      <c r="H8" s="98"/>
      <c r="I8" s="355"/>
      <c r="J8" s="412"/>
      <c r="K8" s="412"/>
      <c r="L8" s="412"/>
      <c r="M8" s="412"/>
      <c r="N8" s="413"/>
      <c r="O8" s="410" t="str">
        <f>B8</f>
        <v>Chili Powder</v>
      </c>
      <c r="P8" s="411"/>
      <c r="Q8" s="411"/>
      <c r="R8" s="411"/>
      <c r="S8" s="181">
        <v>1</v>
      </c>
      <c r="T8" s="168" t="s">
        <v>205</v>
      </c>
      <c r="U8" s="169">
        <f>Y2*S8</f>
        <v>2</v>
      </c>
      <c r="V8" s="170">
        <f>(Y2*S8)/AB8</f>
        <v>2</v>
      </c>
      <c r="W8" s="171"/>
      <c r="X8" s="172">
        <v>0.15</v>
      </c>
      <c r="Y8" s="173">
        <f t="shared" si="1"/>
        <v>2</v>
      </c>
      <c r="Z8" s="173"/>
      <c r="AA8" s="174">
        <f t="shared" si="3"/>
        <v>0.3</v>
      </c>
      <c r="AB8" s="180">
        <v>1</v>
      </c>
      <c r="AC8" s="176">
        <f>AA8/Y2</f>
        <v>0.15</v>
      </c>
      <c r="AD8" s="177">
        <f t="shared" si="2"/>
        <v>0.3</v>
      </c>
      <c r="AE8" s="178"/>
      <c r="AF8" s="178"/>
      <c r="AG8" s="178"/>
    </row>
    <row r="9" spans="2:33" ht="18.75" customHeight="1">
      <c r="B9" s="354" t="s">
        <v>206</v>
      </c>
      <c r="C9" s="355"/>
      <c r="D9" s="355"/>
      <c r="E9" s="356"/>
      <c r="F9" s="359" t="s">
        <v>207</v>
      </c>
      <c r="G9" s="358"/>
      <c r="H9" s="98"/>
      <c r="I9" s="355"/>
      <c r="J9" s="412"/>
      <c r="K9" s="412"/>
      <c r="L9" s="412"/>
      <c r="M9" s="412"/>
      <c r="N9" s="413"/>
      <c r="O9" s="410" t="str">
        <f t="shared" si="0"/>
        <v>Lime Juice</v>
      </c>
      <c r="P9" s="411"/>
      <c r="Q9" s="411"/>
      <c r="R9" s="411"/>
      <c r="S9" s="181">
        <v>8</v>
      </c>
      <c r="T9" s="168" t="s">
        <v>57</v>
      </c>
      <c r="U9" s="169">
        <f>Y2*S9</f>
        <v>16</v>
      </c>
      <c r="V9" s="170">
        <f>(Y2*S9)/AB9</f>
        <v>16</v>
      </c>
      <c r="W9" s="171"/>
      <c r="X9" s="172">
        <v>0.26</v>
      </c>
      <c r="Y9" s="173">
        <f t="shared" si="1"/>
        <v>16</v>
      </c>
      <c r="Z9" s="173"/>
      <c r="AA9" s="174">
        <f t="shared" si="3"/>
        <v>4.16</v>
      </c>
      <c r="AB9" s="180">
        <v>1</v>
      </c>
      <c r="AC9" s="176">
        <f>AA9/Y2</f>
        <v>2.08</v>
      </c>
      <c r="AD9" s="177">
        <f t="shared" si="2"/>
        <v>4.16</v>
      </c>
      <c r="AE9" s="178"/>
      <c r="AF9" s="178"/>
      <c r="AG9" s="178"/>
    </row>
    <row r="10" spans="2:33" ht="31.5" customHeight="1">
      <c r="B10" s="354" t="s">
        <v>208</v>
      </c>
      <c r="C10" s="355"/>
      <c r="D10" s="355"/>
      <c r="E10" s="356"/>
      <c r="F10" s="359" t="s">
        <v>209</v>
      </c>
      <c r="G10" s="358"/>
      <c r="H10" s="98"/>
      <c r="I10" s="355"/>
      <c r="J10" s="414"/>
      <c r="K10" s="414"/>
      <c r="L10" s="414"/>
      <c r="M10" s="414"/>
      <c r="N10" s="415"/>
      <c r="O10" s="410" t="str">
        <f t="shared" si="0"/>
        <v>Cumin</v>
      </c>
      <c r="P10" s="411"/>
      <c r="Q10" s="411"/>
      <c r="R10" s="411"/>
      <c r="S10" s="183">
        <v>1</v>
      </c>
      <c r="T10" s="168" t="s">
        <v>205</v>
      </c>
      <c r="U10" s="169">
        <f>Y2*S10</f>
        <v>2</v>
      </c>
      <c r="V10" s="170">
        <f>(Y2*S10)/AB10</f>
        <v>2</v>
      </c>
      <c r="W10" s="171"/>
      <c r="X10" s="172">
        <v>0.31</v>
      </c>
      <c r="Y10" s="173">
        <f t="shared" si="1"/>
        <v>2</v>
      </c>
      <c r="Z10" s="173"/>
      <c r="AA10" s="174">
        <f t="shared" si="3"/>
        <v>0.62</v>
      </c>
      <c r="AB10" s="180">
        <v>1</v>
      </c>
      <c r="AC10" s="176">
        <f>AA10/Y2</f>
        <v>0.31</v>
      </c>
      <c r="AD10" s="177">
        <f t="shared" si="2"/>
        <v>0.62</v>
      </c>
      <c r="AE10" s="178"/>
      <c r="AF10" s="178"/>
      <c r="AG10" s="178"/>
    </row>
    <row r="11" spans="2:33" ht="18.75" customHeight="1">
      <c r="B11" s="354" t="s">
        <v>210</v>
      </c>
      <c r="C11" s="355"/>
      <c r="D11" s="355"/>
      <c r="E11" s="356"/>
      <c r="F11" s="359" t="s">
        <v>211</v>
      </c>
      <c r="G11" s="358"/>
      <c r="H11" s="98"/>
      <c r="I11" s="355"/>
      <c r="J11" s="414"/>
      <c r="K11" s="414"/>
      <c r="L11" s="414"/>
      <c r="M11" s="414"/>
      <c r="N11" s="415"/>
      <c r="O11" s="416" t="str">
        <f t="shared" si="0"/>
        <v>Lemon Juice</v>
      </c>
      <c r="P11" s="362"/>
      <c r="Q11" s="362"/>
      <c r="R11" s="362"/>
      <c r="S11" s="181">
        <v>0.75</v>
      </c>
      <c r="T11" s="168" t="s">
        <v>99</v>
      </c>
      <c r="U11" s="169">
        <f>Y2*S11</f>
        <v>1.5</v>
      </c>
      <c r="V11" s="170">
        <f>(Y2*S11)/AB11</f>
        <v>1.5</v>
      </c>
      <c r="W11" s="171"/>
      <c r="X11" s="172">
        <v>0.56</v>
      </c>
      <c r="Y11" s="173">
        <f t="shared" si="1"/>
        <v>1.5</v>
      </c>
      <c r="Z11" s="173"/>
      <c r="AA11" s="174">
        <f t="shared" si="3"/>
        <v>0.8400000000000001</v>
      </c>
      <c r="AB11" s="180">
        <v>1</v>
      </c>
      <c r="AC11" s="176">
        <f>AA11/Y2</f>
        <v>0.42000000000000004</v>
      </c>
      <c r="AD11" s="177">
        <f t="shared" si="2"/>
        <v>0.8400000000000001</v>
      </c>
      <c r="AE11" s="178"/>
      <c r="AF11" s="178"/>
      <c r="AG11" s="178"/>
    </row>
    <row r="12" spans="2:33" ht="18.75" customHeight="1">
      <c r="B12" s="354" t="s">
        <v>108</v>
      </c>
      <c r="C12" s="355"/>
      <c r="D12" s="355"/>
      <c r="E12" s="356"/>
      <c r="F12" s="359" t="s">
        <v>204</v>
      </c>
      <c r="G12" s="358"/>
      <c r="H12" s="98"/>
      <c r="I12" s="355"/>
      <c r="J12" s="414"/>
      <c r="K12" s="414"/>
      <c r="L12" s="414"/>
      <c r="M12" s="414"/>
      <c r="N12" s="415"/>
      <c r="O12" s="354" t="str">
        <f>B12</f>
        <v>Pepper</v>
      </c>
      <c r="P12" s="360"/>
      <c r="Q12" s="360"/>
      <c r="R12" s="360"/>
      <c r="S12" s="179">
        <v>1</v>
      </c>
      <c r="T12" s="168" t="s">
        <v>205</v>
      </c>
      <c r="U12" s="169">
        <f>Y2*S12</f>
        <v>2</v>
      </c>
      <c r="V12" s="170">
        <f>(Y2*S12)/AB12</f>
        <v>2</v>
      </c>
      <c r="W12" s="171"/>
      <c r="X12" s="172">
        <v>0.03</v>
      </c>
      <c r="Y12" s="173">
        <f t="shared" si="1"/>
        <v>2</v>
      </c>
      <c r="Z12" s="173"/>
      <c r="AA12" s="174">
        <f t="shared" si="3"/>
        <v>0.06</v>
      </c>
      <c r="AB12" s="180">
        <v>1</v>
      </c>
      <c r="AC12" s="176">
        <f>AA12/Y2</f>
        <v>0.03</v>
      </c>
      <c r="AD12" s="177">
        <f t="shared" si="2"/>
        <v>0.06</v>
      </c>
      <c r="AE12" s="178"/>
      <c r="AF12" s="178"/>
      <c r="AG12" s="178"/>
    </row>
    <row r="13" spans="2:33" ht="18.75" customHeight="1">
      <c r="B13" s="354"/>
      <c r="C13" s="355"/>
      <c r="D13" s="355"/>
      <c r="E13" s="356"/>
      <c r="F13" s="357"/>
      <c r="G13" s="358"/>
      <c r="H13" s="98"/>
      <c r="I13" s="355"/>
      <c r="J13" s="412"/>
      <c r="K13" s="412"/>
      <c r="L13" s="412"/>
      <c r="M13" s="412"/>
      <c r="N13" s="413"/>
      <c r="O13" s="410">
        <f t="shared" si="0"/>
        <v>0</v>
      </c>
      <c r="P13" s="411"/>
      <c r="Q13" s="411"/>
      <c r="R13" s="411"/>
      <c r="S13" s="181"/>
      <c r="T13" s="168"/>
      <c r="U13" s="169"/>
      <c r="V13" s="170"/>
      <c r="W13" s="171"/>
      <c r="X13" s="172"/>
      <c r="Y13" s="173"/>
      <c r="Z13" s="173"/>
      <c r="AA13" s="174"/>
      <c r="AB13" s="180"/>
      <c r="AC13" s="176"/>
      <c r="AD13" s="182"/>
      <c r="AE13" s="178"/>
      <c r="AF13" s="178"/>
      <c r="AG13" s="178"/>
    </row>
    <row r="14" spans="2:33" ht="18.75" customHeight="1">
      <c r="B14" s="354"/>
      <c r="C14" s="355"/>
      <c r="D14" s="355"/>
      <c r="E14" s="356"/>
      <c r="F14" s="357"/>
      <c r="G14" s="358"/>
      <c r="H14" s="98"/>
      <c r="I14" s="355"/>
      <c r="J14" s="412"/>
      <c r="K14" s="412"/>
      <c r="L14" s="412"/>
      <c r="M14" s="412"/>
      <c r="N14" s="413"/>
      <c r="O14" s="410">
        <f t="shared" si="0"/>
        <v>0</v>
      </c>
      <c r="P14" s="411"/>
      <c r="Q14" s="411"/>
      <c r="R14" s="411"/>
      <c r="S14" s="181"/>
      <c r="T14" s="168"/>
      <c r="U14" s="169"/>
      <c r="V14" s="170"/>
      <c r="W14" s="171"/>
      <c r="X14" s="172"/>
      <c r="Y14" s="173"/>
      <c r="Z14" s="173"/>
      <c r="AA14" s="174"/>
      <c r="AB14" s="180"/>
      <c r="AC14" s="176"/>
      <c r="AD14" s="182"/>
      <c r="AE14" s="178"/>
      <c r="AF14" s="178"/>
      <c r="AG14" s="178"/>
    </row>
    <row r="15" spans="2:33" ht="18.75" customHeight="1">
      <c r="B15" s="354"/>
      <c r="C15" s="355"/>
      <c r="D15" s="355"/>
      <c r="E15" s="356"/>
      <c r="F15" s="357"/>
      <c r="G15" s="358"/>
      <c r="H15" s="98"/>
      <c r="I15" s="355"/>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412"/>
      <c r="K16" s="412"/>
      <c r="L16" s="412"/>
      <c r="M16" s="412"/>
      <c r="N16" s="413"/>
      <c r="O16" s="410">
        <f>B16</f>
        <v>0</v>
      </c>
      <c r="P16" s="411"/>
      <c r="Q16" s="411"/>
      <c r="R16" s="411"/>
      <c r="S16" s="181"/>
      <c r="T16" s="168"/>
      <c r="U16" s="169"/>
      <c r="V16" s="170"/>
      <c r="W16" s="171"/>
      <c r="X16" s="172"/>
      <c r="Y16" s="169"/>
      <c r="Z16" s="169"/>
      <c r="AA16" s="174"/>
      <c r="AB16" s="180"/>
      <c r="AC16" s="176"/>
      <c r="AD16" s="182"/>
      <c r="AE16" s="178"/>
      <c r="AF16" s="178"/>
      <c r="AG16" s="178"/>
    </row>
    <row r="17" spans="2:33" ht="18.75" customHeight="1" thickBot="1">
      <c r="B17" s="417"/>
      <c r="C17" s="418"/>
      <c r="D17" s="418"/>
      <c r="E17" s="419"/>
      <c r="F17" s="357"/>
      <c r="G17" s="358"/>
      <c r="H17" s="185"/>
      <c r="I17" s="418"/>
      <c r="J17" s="420"/>
      <c r="K17" s="420"/>
      <c r="L17" s="420"/>
      <c r="M17" s="420"/>
      <c r="N17" s="421"/>
      <c r="O17" s="410">
        <f>B17</f>
        <v>0</v>
      </c>
      <c r="P17" s="411"/>
      <c r="Q17" s="411"/>
      <c r="R17" s="411"/>
      <c r="S17" s="181"/>
      <c r="T17" s="168"/>
      <c r="U17" s="169">
        <f>Y2*S17</f>
        <v>0</v>
      </c>
      <c r="V17" s="184">
        <f>(Y2*S17)/AB17</f>
        <v>0</v>
      </c>
      <c r="W17" s="171"/>
      <c r="X17" s="172">
        <v>0</v>
      </c>
      <c r="Y17" s="169">
        <f>V17/1</f>
        <v>0</v>
      </c>
      <c r="Z17" s="169"/>
      <c r="AA17" s="174">
        <f>X17*Y17</f>
        <v>0</v>
      </c>
      <c r="AB17" s="180">
        <v>1</v>
      </c>
      <c r="AC17" s="176"/>
      <c r="AD17" s="182">
        <f>ROUND(V17*AC17,5)</f>
        <v>0</v>
      </c>
      <c r="AE17" s="178"/>
      <c r="AF17" s="178"/>
      <c r="AG17" s="178"/>
    </row>
    <row r="18" spans="2:33" ht="25.5" customHeight="1" thickBot="1">
      <c r="B18" s="186"/>
      <c r="C18" s="202"/>
      <c r="D18" s="202"/>
      <c r="E18" s="202"/>
      <c r="F18" s="202"/>
      <c r="G18" s="202"/>
      <c r="H18" s="202"/>
      <c r="I18" s="202"/>
      <c r="J18" s="202"/>
      <c r="K18" s="202"/>
      <c r="L18" s="203"/>
      <c r="M18" s="208"/>
      <c r="N18" s="208"/>
      <c r="O18" s="422" t="s">
        <v>47</v>
      </c>
      <c r="P18" s="423"/>
      <c r="Q18" s="423"/>
      <c r="R18" s="424"/>
      <c r="S18" s="425" t="s">
        <v>7</v>
      </c>
      <c r="T18" s="424"/>
      <c r="U18" s="424"/>
      <c r="V18" s="424"/>
      <c r="W18" s="424"/>
      <c r="X18" s="424"/>
      <c r="Y18" s="424"/>
      <c r="Z18" s="424"/>
      <c r="AA18" s="424"/>
      <c r="AB18" s="424"/>
      <c r="AC18" s="424"/>
      <c r="AD18" s="122">
        <f>ROUNDUP(SUM(AD6:AD17),5)</f>
        <v>36.34487</v>
      </c>
      <c r="AE18" s="178"/>
      <c r="AF18" s="178"/>
      <c r="AG18" s="178"/>
    </row>
    <row r="19" spans="2:33" ht="20.25" customHeight="1">
      <c r="B19" s="426" t="s">
        <v>45</v>
      </c>
      <c r="C19" s="427"/>
      <c r="D19" s="427"/>
      <c r="E19" s="427"/>
      <c r="F19" s="427"/>
      <c r="G19" s="427"/>
      <c r="H19" s="427"/>
      <c r="I19" s="427"/>
      <c r="J19" s="427"/>
      <c r="K19" s="427"/>
      <c r="L19" s="428"/>
      <c r="M19" s="189"/>
      <c r="N19" s="189"/>
      <c r="O19" s="429"/>
      <c r="P19" s="430"/>
      <c r="Q19" s="430"/>
      <c r="R19" s="430"/>
      <c r="S19" s="190"/>
      <c r="T19" s="190"/>
      <c r="U19" s="190"/>
      <c r="V19" s="190"/>
      <c r="W19" s="190"/>
      <c r="X19" s="112" t="s">
        <v>9</v>
      </c>
      <c r="Y19" s="112"/>
      <c r="Z19" s="112"/>
      <c r="AA19" s="112"/>
      <c r="AB19" s="112"/>
      <c r="AC19" s="112"/>
      <c r="AD19" s="125">
        <f>ROUND(AD18*10/100,5)</f>
        <v>3.63449</v>
      </c>
      <c r="AE19" s="178"/>
      <c r="AF19" s="178"/>
      <c r="AG19" s="178"/>
    </row>
    <row r="20" spans="2:33" ht="22.5" customHeight="1" thickBot="1">
      <c r="B20" s="332" t="s">
        <v>42</v>
      </c>
      <c r="C20" s="435"/>
      <c r="D20" s="435"/>
      <c r="E20" s="435"/>
      <c r="F20" s="435"/>
      <c r="G20" s="218"/>
      <c r="H20" s="334" t="s">
        <v>46</v>
      </c>
      <c r="I20" s="334"/>
      <c r="J20" s="334" t="s">
        <v>63</v>
      </c>
      <c r="K20" s="435"/>
      <c r="L20" s="436"/>
      <c r="M20" s="218"/>
      <c r="N20" s="218"/>
      <c r="O20" s="148"/>
      <c r="P20" s="210"/>
      <c r="Q20" s="399"/>
      <c r="R20" s="399"/>
      <c r="S20" s="193"/>
      <c r="T20" s="193"/>
      <c r="U20" s="193"/>
      <c r="V20" s="193"/>
      <c r="W20" s="193"/>
      <c r="X20" s="94" t="s">
        <v>6</v>
      </c>
      <c r="Y20" s="94"/>
      <c r="Z20" s="94"/>
      <c r="AA20" s="94"/>
      <c r="AB20" s="94"/>
      <c r="AC20" s="94"/>
      <c r="AD20" s="130">
        <f>AD18+AD19</f>
        <v>39.97936</v>
      </c>
      <c r="AE20" s="178"/>
      <c r="AF20" s="178"/>
      <c r="AG20" s="178"/>
    </row>
    <row r="21" spans="19:33" ht="7.5" customHeight="1" thickBot="1">
      <c r="S21" s="322"/>
      <c r="T21" s="322"/>
      <c r="U21" s="215"/>
      <c r="V21" s="215"/>
      <c r="W21" s="215"/>
      <c r="X21" s="215"/>
      <c r="Y21" s="215"/>
      <c r="Z21" s="215"/>
      <c r="AA21" s="215"/>
      <c r="AB21" s="205"/>
      <c r="AC21" s="205"/>
      <c r="AD21" s="205"/>
      <c r="AE21" s="151"/>
      <c r="AF21" s="151"/>
      <c r="AG21" s="151"/>
    </row>
    <row r="22" spans="2:33" ht="20.25" customHeight="1">
      <c r="B22" s="212" t="s">
        <v>35</v>
      </c>
      <c r="C22" s="316" t="s">
        <v>36</v>
      </c>
      <c r="D22" s="316"/>
      <c r="E22" s="65" t="s">
        <v>37</v>
      </c>
      <c r="F22" s="65" t="s">
        <v>38</v>
      </c>
      <c r="G22" s="65" t="s">
        <v>39</v>
      </c>
      <c r="H22" s="316" t="s">
        <v>40</v>
      </c>
      <c r="I22" s="316"/>
      <c r="J22" s="316" t="s">
        <v>41</v>
      </c>
      <c r="K22" s="316"/>
      <c r="L22" s="316" t="s">
        <v>52</v>
      </c>
      <c r="M22" s="316"/>
      <c r="N22" s="212" t="s">
        <v>136</v>
      </c>
      <c r="O22" s="437" t="s">
        <v>5</v>
      </c>
      <c r="P22" s="325"/>
      <c r="Q22" s="325"/>
      <c r="R22" s="208"/>
      <c r="S22" s="325"/>
      <c r="T22" s="326"/>
      <c r="U22" s="216"/>
      <c r="V22" s="216"/>
      <c r="W22" s="216"/>
      <c r="X22" s="314" t="s">
        <v>130</v>
      </c>
      <c r="Y22" s="315"/>
      <c r="Z22" s="315"/>
      <c r="AA22" s="315"/>
      <c r="AB22" s="217"/>
      <c r="AC22" s="217"/>
      <c r="AD22" s="135">
        <f>AD20/Y2</f>
        <v>19.98968</v>
      </c>
      <c r="AE22" s="194"/>
      <c r="AF22" s="194"/>
      <c r="AG22" s="194"/>
    </row>
    <row r="23" spans="2:33" ht="37.5" customHeight="1">
      <c r="B23" s="212"/>
      <c r="C23" s="316"/>
      <c r="D23" s="316"/>
      <c r="E23" s="65"/>
      <c r="F23" s="65"/>
      <c r="G23" s="65"/>
      <c r="H23" s="316"/>
      <c r="I23" s="316"/>
      <c r="J23" s="316"/>
      <c r="K23" s="316"/>
      <c r="L23" s="316"/>
      <c r="M23" s="316"/>
      <c r="N23" s="239">
        <v>40949</v>
      </c>
      <c r="O23" s="195" t="s">
        <v>19</v>
      </c>
      <c r="P23" s="196" t="s">
        <v>20</v>
      </c>
      <c r="Q23" s="241" t="s">
        <v>21</v>
      </c>
      <c r="R23" s="242" t="s">
        <v>22</v>
      </c>
      <c r="S23" s="431" t="s">
        <v>8</v>
      </c>
      <c r="T23" s="432"/>
      <c r="U23" s="213"/>
      <c r="V23" s="213"/>
      <c r="W23" s="213"/>
      <c r="X23" s="243"/>
      <c r="Y23" s="141" t="s">
        <v>131</v>
      </c>
      <c r="Z23" s="141"/>
      <c r="AA23" s="141"/>
      <c r="AB23" s="141" t="s">
        <v>23</v>
      </c>
      <c r="AC23" s="442" t="s">
        <v>24</v>
      </c>
      <c r="AD23" s="443"/>
      <c r="AE23" s="194"/>
      <c r="AF23" s="194"/>
      <c r="AG23" s="194"/>
    </row>
    <row r="24" spans="15:30" ht="19.5" customHeight="1" thickBot="1">
      <c r="O24" s="142">
        <f>Y2</f>
        <v>2</v>
      </c>
      <c r="P24" s="143"/>
      <c r="Q24" s="144">
        <f>AD20</f>
        <v>39.97936</v>
      </c>
      <c r="R24" s="145">
        <v>0</v>
      </c>
      <c r="S24" s="310">
        <f>Q24+R24</f>
        <v>39.97936</v>
      </c>
      <c r="T24" s="311"/>
      <c r="U24" s="146"/>
      <c r="V24" s="147"/>
      <c r="W24" s="147"/>
      <c r="X24" s="148"/>
      <c r="Y24" s="149">
        <f>AD22/AB24</f>
        <v>66.63226666666667</v>
      </c>
      <c r="Z24" s="149"/>
      <c r="AA24" s="149"/>
      <c r="AB24" s="150">
        <v>0.3</v>
      </c>
      <c r="AC24" s="312">
        <f ca="1">NOW()</f>
        <v>42374.55450046296</v>
      </c>
      <c r="AD24" s="313"/>
    </row>
  </sheetData>
  <sheetProtection/>
  <mergeCells count="85">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B14:E14"/>
    <mergeCell ref="F14:G14"/>
    <mergeCell ref="I14:N14"/>
    <mergeCell ref="O14:R14"/>
    <mergeCell ref="B15:E15"/>
    <mergeCell ref="F15:G15"/>
    <mergeCell ref="I15:N15"/>
    <mergeCell ref="O15:R15"/>
    <mergeCell ref="B16:E16"/>
    <mergeCell ref="F16:G16"/>
    <mergeCell ref="I16:N16"/>
    <mergeCell ref="O16:R16"/>
    <mergeCell ref="B17:E17"/>
    <mergeCell ref="F17:G17"/>
    <mergeCell ref="I17:N17"/>
    <mergeCell ref="O17:R17"/>
    <mergeCell ref="O18:R18"/>
    <mergeCell ref="S18:AC18"/>
    <mergeCell ref="B19:L19"/>
    <mergeCell ref="O19:R19"/>
    <mergeCell ref="B20:F20"/>
    <mergeCell ref="H20:I20"/>
    <mergeCell ref="J20:L20"/>
    <mergeCell ref="Q20:R20"/>
    <mergeCell ref="S21:T21"/>
    <mergeCell ref="C22:D22"/>
    <mergeCell ref="H22:I22"/>
    <mergeCell ref="J22:K22"/>
    <mergeCell ref="L22:M22"/>
    <mergeCell ref="O22:Q22"/>
    <mergeCell ref="S22:T22"/>
    <mergeCell ref="AC23:AD23"/>
    <mergeCell ref="S24:T24"/>
    <mergeCell ref="AC24:AD24"/>
    <mergeCell ref="X22:AA22"/>
    <mergeCell ref="C23:D23"/>
    <mergeCell ref="H23:I23"/>
    <mergeCell ref="J23:K23"/>
    <mergeCell ref="L23:M23"/>
    <mergeCell ref="S23:T23"/>
  </mergeCells>
  <hyperlinks>
    <hyperlink ref="N1" location="'MENU ITEM LIST'!A1" display="BACK TO MENU LIST"/>
  </hyperlinks>
  <printOptions/>
  <pageMargins left="0.7" right="0.45" top="0.75" bottom="0.5" header="0.3" footer="0.3"/>
  <pageSetup horizontalDpi="600" verticalDpi="600" orientation="landscape" scale="90"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B1:AI27"/>
  <sheetViews>
    <sheetView zoomScalePageLayoutView="0" workbookViewId="0" topLeftCell="A1">
      <selection activeCell="B16" sqref="B16:E16"/>
    </sheetView>
  </sheetViews>
  <sheetFormatPr defaultColWidth="9.140625" defaultRowHeight="12.75"/>
  <cols>
    <col min="1" max="1" width="9.140625" style="256"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38.8515625" style="207" customWidth="1"/>
    <col min="15" max="17" width="9.140625" style="207" customWidth="1"/>
    <col min="18" max="18" width="14.5742187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4.140625" style="207" customWidth="1"/>
    <col min="27" max="27" width="10.28125" style="207" customWidth="1"/>
    <col min="28" max="28" width="8.140625" style="207" customWidth="1"/>
    <col min="29" max="29" width="9.421875" style="207" customWidth="1"/>
    <col min="30" max="30" width="11.57421875" style="207" customWidth="1"/>
    <col min="31" max="33" width="9.00390625" style="207" customWidth="1"/>
    <col min="34" max="16384" width="9.140625" style="207" customWidth="1"/>
  </cols>
  <sheetData>
    <row r="1" spans="2:35" ht="21.75"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392" t="s">
        <v>229</v>
      </c>
      <c r="E2" s="392"/>
      <c r="F2" s="392"/>
      <c r="G2" s="392"/>
      <c r="H2" s="392"/>
      <c r="I2" s="205" t="s">
        <v>55</v>
      </c>
      <c r="J2" s="90">
        <v>1</v>
      </c>
      <c r="K2" s="205" t="s">
        <v>48</v>
      </c>
      <c r="L2" s="152">
        <v>1</v>
      </c>
      <c r="M2" s="91" t="s">
        <v>62</v>
      </c>
      <c r="N2" s="92"/>
      <c r="O2" s="397" t="s">
        <v>17</v>
      </c>
      <c r="P2" s="397"/>
      <c r="Q2" s="394" t="str">
        <f>D2</f>
        <v>Fried Chicken Salad, Plated</v>
      </c>
      <c r="R2" s="394"/>
      <c r="S2" s="394"/>
      <c r="T2" s="394"/>
      <c r="U2" s="395"/>
      <c r="V2" s="153"/>
      <c r="W2" s="153"/>
      <c r="X2" s="205" t="s">
        <v>55</v>
      </c>
      <c r="Y2" s="94">
        <f>J2</f>
        <v>1</v>
      </c>
      <c r="Z2" s="112"/>
      <c r="AA2" s="95" t="s">
        <v>53</v>
      </c>
      <c r="AB2" s="96">
        <f>L2</f>
        <v>1</v>
      </c>
      <c r="AC2" s="154" t="str">
        <f>M2</f>
        <v>Salad</v>
      </c>
      <c r="AD2" s="155"/>
      <c r="AE2" s="156"/>
      <c r="AF2" s="156"/>
      <c r="AG2" s="156"/>
      <c r="AH2" s="155"/>
      <c r="AI2" s="155"/>
    </row>
    <row r="3" spans="2:35" ht="19.5" customHeight="1">
      <c r="B3" s="201"/>
      <c r="C3" s="373" t="s">
        <v>230</v>
      </c>
      <c r="D3" s="398"/>
      <c r="E3" s="398"/>
      <c r="F3" s="398"/>
      <c r="G3" s="398"/>
      <c r="H3" s="398"/>
      <c r="I3" s="157"/>
      <c r="J3" s="215"/>
      <c r="K3" s="205"/>
      <c r="L3" s="96"/>
      <c r="M3" s="158"/>
      <c r="N3" s="93"/>
      <c r="O3" s="205"/>
      <c r="P3" s="205"/>
      <c r="Q3" s="400">
        <f>D3</f>
        <v>0</v>
      </c>
      <c r="R3" s="398"/>
      <c r="S3" s="398"/>
      <c r="T3" s="398"/>
      <c r="U3" s="398"/>
      <c r="V3" s="398"/>
      <c r="W3" s="398"/>
      <c r="X3" s="205"/>
      <c r="Y3" s="112">
        <f>J3</f>
        <v>0</v>
      </c>
      <c r="Z3" s="112"/>
      <c r="AA3" s="95"/>
      <c r="AB3" s="96"/>
      <c r="AC3" s="159"/>
      <c r="AD3" s="155"/>
      <c r="AE3" s="156"/>
      <c r="AF3" s="156"/>
      <c r="AG3" s="156"/>
      <c r="AH3" s="155"/>
      <c r="AI3" s="155"/>
    </row>
    <row r="4" spans="3:35" ht="32.2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96" t="s">
        <v>87</v>
      </c>
      <c r="Z5" s="396"/>
      <c r="AA5" s="211" t="s">
        <v>50</v>
      </c>
      <c r="AB5" s="211" t="s">
        <v>13</v>
      </c>
      <c r="AC5" s="211" t="s">
        <v>134</v>
      </c>
      <c r="AD5" s="166" t="s">
        <v>135</v>
      </c>
      <c r="AE5" s="215"/>
      <c r="AF5" s="215"/>
      <c r="AG5" s="215"/>
    </row>
    <row r="6" spans="2:33" ht="18.75" customHeight="1">
      <c r="B6" s="366" t="s">
        <v>231</v>
      </c>
      <c r="C6" s="367"/>
      <c r="D6" s="367"/>
      <c r="E6" s="368"/>
      <c r="F6" s="369" t="s">
        <v>232</v>
      </c>
      <c r="G6" s="370"/>
      <c r="H6" s="98">
        <v>1</v>
      </c>
      <c r="I6" s="367" t="s">
        <v>233</v>
      </c>
      <c r="J6" s="408"/>
      <c r="K6" s="408"/>
      <c r="L6" s="408"/>
      <c r="M6" s="408"/>
      <c r="N6" s="409"/>
      <c r="O6" s="410" t="str">
        <f aca="true" t="shared" si="0" ref="O6:O18">B6</f>
        <v>Raspberry Dressing (CONV)</v>
      </c>
      <c r="P6" s="411"/>
      <c r="Q6" s="411"/>
      <c r="R6" s="411"/>
      <c r="S6" s="246">
        <v>2</v>
      </c>
      <c r="T6" s="168" t="s">
        <v>58</v>
      </c>
      <c r="U6" s="169">
        <f>S6*Y2</f>
        <v>2</v>
      </c>
      <c r="V6" s="170">
        <f>(Y2*S6)/AB6</f>
        <v>2</v>
      </c>
      <c r="W6" s="171"/>
      <c r="X6" s="172">
        <v>0.08</v>
      </c>
      <c r="Y6" s="173">
        <v>2</v>
      </c>
      <c r="Z6" s="173"/>
      <c r="AA6" s="174">
        <f>X6*Y6</f>
        <v>0.16</v>
      </c>
      <c r="AB6" s="175">
        <v>1</v>
      </c>
      <c r="AC6" s="176">
        <f>AA6/Y2</f>
        <v>0.16</v>
      </c>
      <c r="AD6" s="247">
        <f aca="true" t="shared" si="1" ref="AD6:AD14">AA6</f>
        <v>0.16</v>
      </c>
      <c r="AE6" s="178"/>
      <c r="AF6" s="178"/>
      <c r="AG6" s="178"/>
    </row>
    <row r="7" spans="2:33" ht="18.75" customHeight="1">
      <c r="B7" s="354" t="s">
        <v>234</v>
      </c>
      <c r="C7" s="355"/>
      <c r="D7" s="355"/>
      <c r="E7" s="356"/>
      <c r="F7" s="359" t="s">
        <v>235</v>
      </c>
      <c r="G7" s="358"/>
      <c r="H7" s="98"/>
      <c r="I7" s="355" t="s">
        <v>236</v>
      </c>
      <c r="J7" s="412"/>
      <c r="K7" s="412"/>
      <c r="L7" s="412"/>
      <c r="M7" s="412"/>
      <c r="N7" s="413"/>
      <c r="O7" s="410" t="str">
        <f t="shared" si="0"/>
        <v>Spring Salad Mix</v>
      </c>
      <c r="P7" s="411"/>
      <c r="Q7" s="411"/>
      <c r="R7" s="411"/>
      <c r="S7" s="179">
        <v>2.75</v>
      </c>
      <c r="T7" s="168" t="s">
        <v>58</v>
      </c>
      <c r="U7" s="173">
        <f>Y2*S7</f>
        <v>2.75</v>
      </c>
      <c r="V7" s="170">
        <f>(Y2*S7)/AB7</f>
        <v>2.75</v>
      </c>
      <c r="W7" s="171"/>
      <c r="X7" s="172">
        <v>0.19</v>
      </c>
      <c r="Y7" s="173">
        <f>V7/1</f>
        <v>2.75</v>
      </c>
      <c r="Z7" s="173"/>
      <c r="AA7" s="174">
        <f aca="true" t="shared" si="2" ref="AA7:AA14">X7*Y7</f>
        <v>0.5225</v>
      </c>
      <c r="AB7" s="180">
        <v>1</v>
      </c>
      <c r="AC7" s="176">
        <f>AA7/Y2</f>
        <v>0.5225</v>
      </c>
      <c r="AD7" s="247">
        <f t="shared" si="1"/>
        <v>0.5225</v>
      </c>
      <c r="AE7" s="178"/>
      <c r="AF7" s="178"/>
      <c r="AG7" s="178"/>
    </row>
    <row r="8" spans="2:33" ht="18.75" customHeight="1">
      <c r="B8" s="354" t="s">
        <v>237</v>
      </c>
      <c r="C8" s="355"/>
      <c r="D8" s="355"/>
      <c r="E8" s="356"/>
      <c r="F8" s="357" t="s">
        <v>235</v>
      </c>
      <c r="G8" s="358"/>
      <c r="H8" s="98">
        <v>2</v>
      </c>
      <c r="I8" s="355" t="s">
        <v>238</v>
      </c>
      <c r="J8" s="412"/>
      <c r="K8" s="412"/>
      <c r="L8" s="412"/>
      <c r="M8" s="412"/>
      <c r="N8" s="413"/>
      <c r="O8" s="410" t="str">
        <f>B8</f>
        <v>Romaine Lettuce 1-1/2" Pieces</v>
      </c>
      <c r="P8" s="411"/>
      <c r="Q8" s="411"/>
      <c r="R8" s="411"/>
      <c r="S8" s="181">
        <v>2.75</v>
      </c>
      <c r="T8" s="168" t="s">
        <v>58</v>
      </c>
      <c r="U8" s="169">
        <f>Y2*S8</f>
        <v>2.75</v>
      </c>
      <c r="V8" s="170">
        <f>(Y2*S8)/AB8</f>
        <v>4.296875</v>
      </c>
      <c r="W8" s="171"/>
      <c r="X8" s="172">
        <v>0.03</v>
      </c>
      <c r="Y8" s="173">
        <f>V8/1</f>
        <v>4.296875</v>
      </c>
      <c r="Z8" s="173"/>
      <c r="AA8" s="174">
        <f t="shared" si="2"/>
        <v>0.12890625</v>
      </c>
      <c r="AB8" s="180">
        <v>0.64</v>
      </c>
      <c r="AC8" s="176">
        <f>AA8/Y2</f>
        <v>0.12890625</v>
      </c>
      <c r="AD8" s="247">
        <f t="shared" si="1"/>
        <v>0.12890625</v>
      </c>
      <c r="AE8" s="178"/>
      <c r="AF8" s="178"/>
      <c r="AG8" s="178"/>
    </row>
    <row r="9" spans="2:33" ht="18.75" customHeight="1">
      <c r="B9" s="354" t="s">
        <v>239</v>
      </c>
      <c r="C9" s="355"/>
      <c r="D9" s="355"/>
      <c r="E9" s="356"/>
      <c r="F9" s="359" t="s">
        <v>240</v>
      </c>
      <c r="G9" s="358"/>
      <c r="H9" s="98"/>
      <c r="I9" s="355"/>
      <c r="J9" s="412"/>
      <c r="K9" s="412"/>
      <c r="L9" s="412"/>
      <c r="M9" s="412"/>
      <c r="N9" s="413"/>
      <c r="O9" s="410" t="str">
        <f t="shared" si="0"/>
        <v>Walnuts, Shelled, Toasted, Chopped</v>
      </c>
      <c r="P9" s="411"/>
      <c r="Q9" s="411"/>
      <c r="R9" s="411"/>
      <c r="S9" s="181">
        <v>0.5</v>
      </c>
      <c r="T9" s="168" t="s">
        <v>58</v>
      </c>
      <c r="U9" s="169">
        <f>Y2*S9</f>
        <v>0.5</v>
      </c>
      <c r="V9" s="170">
        <f>(Y2*S9)/AB9</f>
        <v>0.5</v>
      </c>
      <c r="W9" s="171"/>
      <c r="X9" s="172">
        <v>0.48</v>
      </c>
      <c r="Y9" s="173">
        <f>V9/1</f>
        <v>0.5</v>
      </c>
      <c r="Z9" s="173"/>
      <c r="AA9" s="174">
        <f t="shared" si="2"/>
        <v>0.24</v>
      </c>
      <c r="AB9" s="180">
        <v>1</v>
      </c>
      <c r="AC9" s="176">
        <f>AA9/Y2</f>
        <v>0.24</v>
      </c>
      <c r="AD9" s="247">
        <f t="shared" si="1"/>
        <v>0.24</v>
      </c>
      <c r="AE9" s="178"/>
      <c r="AF9" s="178"/>
      <c r="AG9" s="178"/>
    </row>
    <row r="10" spans="2:33" ht="58.5" customHeight="1">
      <c r="B10" s="354" t="s">
        <v>241</v>
      </c>
      <c r="C10" s="355"/>
      <c r="D10" s="355"/>
      <c r="E10" s="356"/>
      <c r="F10" s="359" t="s">
        <v>240</v>
      </c>
      <c r="G10" s="358"/>
      <c r="H10" s="98">
        <v>3</v>
      </c>
      <c r="I10" s="355" t="s">
        <v>242</v>
      </c>
      <c r="J10" s="414"/>
      <c r="K10" s="414"/>
      <c r="L10" s="414"/>
      <c r="M10" s="414"/>
      <c r="N10" s="415"/>
      <c r="O10" s="410" t="str">
        <f t="shared" si="0"/>
        <v>Granny Smith Apples, with Skin, Quartered, Sliced thin  (Toss in 1:2 Lemon Juice to water mixture to prevent browning)</v>
      </c>
      <c r="P10" s="411"/>
      <c r="Q10" s="411"/>
      <c r="R10" s="411"/>
      <c r="S10" s="183">
        <v>0.5</v>
      </c>
      <c r="T10" s="168" t="s">
        <v>58</v>
      </c>
      <c r="U10" s="169">
        <f>Y2*S10</f>
        <v>0.5</v>
      </c>
      <c r="V10" s="170">
        <f>(Y2*S10)/AB10</f>
        <v>0.5</v>
      </c>
      <c r="W10" s="171"/>
      <c r="X10" s="172">
        <v>0.06</v>
      </c>
      <c r="Y10" s="173">
        <f>V10/1</f>
        <v>0.5</v>
      </c>
      <c r="Z10" s="173"/>
      <c r="AA10" s="174">
        <f t="shared" si="2"/>
        <v>0.03</v>
      </c>
      <c r="AB10" s="180">
        <v>1</v>
      </c>
      <c r="AC10" s="176">
        <f>AA10/Y2</f>
        <v>0.03</v>
      </c>
      <c r="AD10" s="247">
        <f t="shared" si="1"/>
        <v>0.03</v>
      </c>
      <c r="AE10" s="178"/>
      <c r="AF10" s="178"/>
      <c r="AG10" s="178"/>
    </row>
    <row r="11" spans="2:33" ht="18.75" customHeight="1">
      <c r="B11" s="354" t="s">
        <v>243</v>
      </c>
      <c r="C11" s="355"/>
      <c r="D11" s="355"/>
      <c r="E11" s="356"/>
      <c r="F11" s="359" t="s">
        <v>240</v>
      </c>
      <c r="G11" s="358"/>
      <c r="H11" s="98"/>
      <c r="I11" s="355"/>
      <c r="J11" s="414"/>
      <c r="K11" s="414"/>
      <c r="L11" s="414"/>
      <c r="M11" s="414"/>
      <c r="N11" s="415"/>
      <c r="O11" s="416" t="str">
        <f t="shared" si="0"/>
        <v>Blue Cheese Crumbles</v>
      </c>
      <c r="P11" s="362"/>
      <c r="Q11" s="362"/>
      <c r="R11" s="362"/>
      <c r="S11" s="181">
        <v>0.5</v>
      </c>
      <c r="T11" s="168" t="s">
        <v>58</v>
      </c>
      <c r="U11" s="169">
        <f>Y2*S11</f>
        <v>0.5</v>
      </c>
      <c r="V11" s="170">
        <f>(Y2*S11)/AB11</f>
        <v>0.5</v>
      </c>
      <c r="W11" s="171"/>
      <c r="X11" s="172">
        <v>0.18</v>
      </c>
      <c r="Y11" s="173">
        <f>V11/1</f>
        <v>0.5</v>
      </c>
      <c r="Z11" s="173"/>
      <c r="AA11" s="174">
        <f t="shared" si="2"/>
        <v>0.09</v>
      </c>
      <c r="AB11" s="180">
        <v>1</v>
      </c>
      <c r="AC11" s="176">
        <f>AA11/Y2</f>
        <v>0.09</v>
      </c>
      <c r="AD11" s="247">
        <f t="shared" si="1"/>
        <v>0.09</v>
      </c>
      <c r="AE11" s="178"/>
      <c r="AF11" s="178"/>
      <c r="AG11" s="178"/>
    </row>
    <row r="12" spans="2:33" ht="18.75" customHeight="1">
      <c r="B12" s="354" t="s">
        <v>244</v>
      </c>
      <c r="C12" s="355"/>
      <c r="D12" s="355"/>
      <c r="E12" s="356"/>
      <c r="F12" s="359" t="s">
        <v>240</v>
      </c>
      <c r="G12" s="358"/>
      <c r="H12" s="98"/>
      <c r="I12" s="355" t="s">
        <v>245</v>
      </c>
      <c r="J12" s="414"/>
      <c r="K12" s="414"/>
      <c r="L12" s="414"/>
      <c r="M12" s="414"/>
      <c r="N12" s="415"/>
      <c r="O12" s="354" t="str">
        <f>B12</f>
        <v>Tomatoes, Small diced</v>
      </c>
      <c r="P12" s="360"/>
      <c r="Q12" s="360"/>
      <c r="R12" s="360"/>
      <c r="S12" s="179">
        <v>0.5</v>
      </c>
      <c r="T12" s="168" t="s">
        <v>58</v>
      </c>
      <c r="U12" s="169">
        <f>Y2*S12</f>
        <v>0.5</v>
      </c>
      <c r="V12" s="170">
        <f>(Y2*S12)/AB12</f>
        <v>0.5555555555555556</v>
      </c>
      <c r="W12" s="171"/>
      <c r="X12" s="172">
        <v>0.05</v>
      </c>
      <c r="Y12" s="173">
        <v>0.56</v>
      </c>
      <c r="Z12" s="173"/>
      <c r="AA12" s="174">
        <f t="shared" si="2"/>
        <v>0.028000000000000004</v>
      </c>
      <c r="AB12" s="180">
        <v>0.9</v>
      </c>
      <c r="AC12" s="176">
        <f>AA12/Y2</f>
        <v>0.028000000000000004</v>
      </c>
      <c r="AD12" s="247">
        <f t="shared" si="1"/>
        <v>0.028000000000000004</v>
      </c>
      <c r="AE12" s="178"/>
      <c r="AF12" s="178"/>
      <c r="AG12" s="178"/>
    </row>
    <row r="13" spans="2:33" ht="18.75" customHeight="1">
      <c r="B13" s="354" t="s">
        <v>246</v>
      </c>
      <c r="C13" s="355"/>
      <c r="D13" s="355"/>
      <c r="E13" s="356"/>
      <c r="F13" s="357" t="s">
        <v>240</v>
      </c>
      <c r="G13" s="358"/>
      <c r="H13" s="98"/>
      <c r="I13" s="355" t="s">
        <v>247</v>
      </c>
      <c r="J13" s="412"/>
      <c r="K13" s="412"/>
      <c r="L13" s="412"/>
      <c r="M13" s="412"/>
      <c r="N13" s="413"/>
      <c r="O13" s="410" t="str">
        <f t="shared" si="0"/>
        <v>Cucumbers, Small diced</v>
      </c>
      <c r="P13" s="411"/>
      <c r="Q13" s="411"/>
      <c r="R13" s="411"/>
      <c r="S13" s="181">
        <v>0.5</v>
      </c>
      <c r="T13" s="168" t="s">
        <v>58</v>
      </c>
      <c r="U13" s="169">
        <f>Y2*S13</f>
        <v>0.5</v>
      </c>
      <c r="V13" s="170">
        <f>(Y2*S13)/AB13</f>
        <v>0.5154639175257733</v>
      </c>
      <c r="W13" s="171"/>
      <c r="X13" s="172">
        <v>0.06</v>
      </c>
      <c r="Y13" s="173">
        <v>0.5</v>
      </c>
      <c r="Z13" s="173"/>
      <c r="AA13" s="174">
        <f t="shared" si="2"/>
        <v>0.03</v>
      </c>
      <c r="AB13" s="180">
        <v>0.97</v>
      </c>
      <c r="AC13" s="176">
        <f>AA13/Y2</f>
        <v>0.03</v>
      </c>
      <c r="AD13" s="247">
        <f t="shared" si="1"/>
        <v>0.03</v>
      </c>
      <c r="AE13" s="178"/>
      <c r="AF13" s="178"/>
      <c r="AG13" s="178"/>
    </row>
    <row r="14" spans="2:33" ht="31.5" customHeight="1">
      <c r="B14" s="354" t="s">
        <v>248</v>
      </c>
      <c r="C14" s="355"/>
      <c r="D14" s="355"/>
      <c r="E14" s="356"/>
      <c r="F14" s="357" t="s">
        <v>249</v>
      </c>
      <c r="G14" s="358"/>
      <c r="H14" s="98"/>
      <c r="I14" s="355" t="s">
        <v>250</v>
      </c>
      <c r="J14" s="412"/>
      <c r="K14" s="412"/>
      <c r="L14" s="412"/>
      <c r="M14" s="412"/>
      <c r="N14" s="413"/>
      <c r="O14" s="410" t="str">
        <f t="shared" si="0"/>
        <v>Breaded Chicken Tenders, Cooked, Hot, Sliced</v>
      </c>
      <c r="P14" s="411"/>
      <c r="Q14" s="411"/>
      <c r="R14" s="411"/>
      <c r="S14" s="181">
        <v>3</v>
      </c>
      <c r="T14" s="168" t="s">
        <v>58</v>
      </c>
      <c r="U14" s="169">
        <f>Y2*S14</f>
        <v>3</v>
      </c>
      <c r="V14" s="170">
        <f>(Y2*S14)/AB14</f>
        <v>3</v>
      </c>
      <c r="W14" s="171"/>
      <c r="X14" s="172">
        <v>0.2</v>
      </c>
      <c r="Y14" s="173">
        <f>V14/1</f>
        <v>3</v>
      </c>
      <c r="Z14" s="173"/>
      <c r="AA14" s="174">
        <f t="shared" si="2"/>
        <v>0.6000000000000001</v>
      </c>
      <c r="AB14" s="180">
        <v>1</v>
      </c>
      <c r="AC14" s="176">
        <f>AA14/Y2</f>
        <v>0.6000000000000001</v>
      </c>
      <c r="AD14" s="247">
        <f t="shared" si="1"/>
        <v>0.6000000000000001</v>
      </c>
      <c r="AE14" s="178"/>
      <c r="AF14" s="178"/>
      <c r="AG14" s="178"/>
    </row>
    <row r="15" spans="2:33" ht="18.75" customHeight="1">
      <c r="B15" s="354"/>
      <c r="C15" s="355"/>
      <c r="D15" s="355"/>
      <c r="E15" s="356"/>
      <c r="F15" s="357"/>
      <c r="G15" s="358"/>
      <c r="H15" s="98"/>
      <c r="I15" s="355"/>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t="s">
        <v>251</v>
      </c>
      <c r="J16" s="412"/>
      <c r="K16" s="412"/>
      <c r="L16" s="412"/>
      <c r="M16" s="412"/>
      <c r="N16" s="413"/>
      <c r="O16" s="410">
        <f t="shared" si="0"/>
        <v>0</v>
      </c>
      <c r="P16" s="411"/>
      <c r="Q16" s="411"/>
      <c r="R16" s="411"/>
      <c r="S16" s="181"/>
      <c r="T16" s="168"/>
      <c r="U16" s="169"/>
      <c r="V16" s="170"/>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412"/>
      <c r="K17" s="412"/>
      <c r="L17" s="412"/>
      <c r="M17" s="412"/>
      <c r="N17" s="413"/>
      <c r="O17" s="410">
        <f t="shared" si="0"/>
        <v>0</v>
      </c>
      <c r="P17" s="411"/>
      <c r="Q17" s="411"/>
      <c r="R17" s="411"/>
      <c r="S17" s="181"/>
      <c r="T17" s="168"/>
      <c r="U17" s="169"/>
      <c r="V17" s="170"/>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412"/>
      <c r="K18" s="412"/>
      <c r="L18" s="412"/>
      <c r="M18" s="412"/>
      <c r="N18" s="413"/>
      <c r="O18" s="410">
        <f t="shared" si="0"/>
        <v>0</v>
      </c>
      <c r="P18" s="411"/>
      <c r="Q18" s="411"/>
      <c r="R18" s="411"/>
      <c r="S18" s="181"/>
      <c r="T18" s="168"/>
      <c r="U18" s="169"/>
      <c r="V18" s="170"/>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412"/>
      <c r="K19" s="412"/>
      <c r="L19" s="412"/>
      <c r="M19" s="412"/>
      <c r="N19" s="413"/>
      <c r="O19" s="410">
        <f>B19</f>
        <v>0</v>
      </c>
      <c r="P19" s="411"/>
      <c r="Q19" s="411"/>
      <c r="R19" s="411"/>
      <c r="S19" s="181"/>
      <c r="T19" s="168"/>
      <c r="U19" s="169"/>
      <c r="V19" s="170"/>
      <c r="W19" s="171"/>
      <c r="X19" s="172"/>
      <c r="Y19" s="169"/>
      <c r="Z19" s="169"/>
      <c r="AA19" s="174"/>
      <c r="AB19" s="180"/>
      <c r="AC19" s="176"/>
      <c r="AD19" s="182"/>
      <c r="AE19" s="178"/>
      <c r="AF19" s="178"/>
      <c r="AG19" s="178"/>
    </row>
    <row r="20" spans="2:33" ht="18.75" customHeight="1" thickBot="1">
      <c r="B20" s="417"/>
      <c r="C20" s="418"/>
      <c r="D20" s="418"/>
      <c r="E20" s="419"/>
      <c r="F20" s="357"/>
      <c r="G20" s="358"/>
      <c r="H20" s="185"/>
      <c r="I20" s="418"/>
      <c r="J20" s="420"/>
      <c r="K20" s="420"/>
      <c r="L20" s="420"/>
      <c r="M20" s="420"/>
      <c r="N20" s="421"/>
      <c r="O20" s="410">
        <f>B20</f>
        <v>0</v>
      </c>
      <c r="P20" s="411"/>
      <c r="Q20" s="411"/>
      <c r="R20" s="411"/>
      <c r="S20" s="181"/>
      <c r="T20" s="168"/>
      <c r="U20" s="169"/>
      <c r="V20" s="184"/>
      <c r="W20" s="171"/>
      <c r="X20" s="172"/>
      <c r="Y20" s="169"/>
      <c r="Z20" s="169"/>
      <c r="AA20" s="174"/>
      <c r="AB20" s="180"/>
      <c r="AC20" s="176"/>
      <c r="AD20" s="182"/>
      <c r="AE20" s="178"/>
      <c r="AF20" s="178"/>
      <c r="AG20" s="178"/>
    </row>
    <row r="21" spans="2:33" ht="25.5" customHeight="1" thickBot="1">
      <c r="B21" s="186"/>
      <c r="C21" s="202"/>
      <c r="D21" s="202"/>
      <c r="E21" s="202"/>
      <c r="F21" s="202"/>
      <c r="G21" s="202"/>
      <c r="H21" s="202"/>
      <c r="I21" s="202"/>
      <c r="J21" s="202"/>
      <c r="K21" s="202"/>
      <c r="L21" s="203"/>
      <c r="M21" s="208"/>
      <c r="N21" s="208"/>
      <c r="O21" s="422" t="s">
        <v>47</v>
      </c>
      <c r="P21" s="423"/>
      <c r="Q21" s="423"/>
      <c r="R21" s="424"/>
      <c r="S21" s="425" t="s">
        <v>7</v>
      </c>
      <c r="T21" s="424"/>
      <c r="U21" s="424"/>
      <c r="V21" s="424"/>
      <c r="W21" s="424"/>
      <c r="X21" s="424"/>
      <c r="Y21" s="424"/>
      <c r="Z21" s="424"/>
      <c r="AA21" s="424"/>
      <c r="AB21" s="424"/>
      <c r="AC21" s="424"/>
      <c r="AD21" s="122">
        <f>ROUNDUP(SUM(AD6:AD20),5)</f>
        <v>1.82941</v>
      </c>
      <c r="AE21" s="178"/>
      <c r="AF21" s="178"/>
      <c r="AG21" s="178"/>
    </row>
    <row r="22" spans="2:33" ht="20.25" customHeight="1">
      <c r="B22" s="426" t="s">
        <v>45</v>
      </c>
      <c r="C22" s="427"/>
      <c r="D22" s="427"/>
      <c r="E22" s="427"/>
      <c r="F22" s="427"/>
      <c r="G22" s="427"/>
      <c r="H22" s="427"/>
      <c r="I22" s="427"/>
      <c r="J22" s="427"/>
      <c r="K22" s="427"/>
      <c r="L22" s="428"/>
      <c r="M22" s="189"/>
      <c r="N22" s="189"/>
      <c r="O22" s="429"/>
      <c r="P22" s="430"/>
      <c r="Q22" s="430"/>
      <c r="R22" s="430"/>
      <c r="S22" s="190"/>
      <c r="T22" s="190"/>
      <c r="U22" s="190"/>
      <c r="V22" s="190"/>
      <c r="W22" s="190"/>
      <c r="X22" s="112" t="s">
        <v>9</v>
      </c>
      <c r="Y22" s="112"/>
      <c r="Z22" s="112"/>
      <c r="AA22" s="112"/>
      <c r="AB22" s="112"/>
      <c r="AC22" s="112"/>
      <c r="AD22" s="125">
        <f>ROUND(AD21*10/100,5)</f>
        <v>0.18294</v>
      </c>
      <c r="AE22" s="178"/>
      <c r="AF22" s="178"/>
      <c r="AG22" s="178"/>
    </row>
    <row r="23" spans="2:33" ht="22.5" customHeight="1" thickBot="1">
      <c r="B23" s="332" t="s">
        <v>42</v>
      </c>
      <c r="C23" s="435"/>
      <c r="D23" s="435"/>
      <c r="E23" s="435"/>
      <c r="F23" s="435"/>
      <c r="G23" s="218"/>
      <c r="H23" s="334" t="s">
        <v>46</v>
      </c>
      <c r="I23" s="334"/>
      <c r="J23" s="334" t="s">
        <v>63</v>
      </c>
      <c r="K23" s="435"/>
      <c r="L23" s="436"/>
      <c r="M23" s="218"/>
      <c r="N23" s="218"/>
      <c r="O23" s="148"/>
      <c r="P23" s="210"/>
      <c r="Q23" s="399"/>
      <c r="R23" s="399"/>
      <c r="S23" s="193"/>
      <c r="T23" s="193"/>
      <c r="U23" s="193"/>
      <c r="V23" s="193"/>
      <c r="W23" s="193"/>
      <c r="X23" s="94" t="s">
        <v>6</v>
      </c>
      <c r="Y23" s="94"/>
      <c r="Z23" s="94"/>
      <c r="AA23" s="94"/>
      <c r="AB23" s="94"/>
      <c r="AC23" s="94"/>
      <c r="AD23" s="130">
        <f>AD21+AD22</f>
        <v>2.01235</v>
      </c>
      <c r="AE23" s="178"/>
      <c r="AF23" s="178"/>
      <c r="AG23" s="178"/>
    </row>
    <row r="24" spans="19:33" ht="7.5" customHeight="1" thickBot="1">
      <c r="S24" s="322"/>
      <c r="T24" s="322"/>
      <c r="U24" s="215"/>
      <c r="V24" s="215"/>
      <c r="W24" s="215"/>
      <c r="X24" s="215"/>
      <c r="Y24" s="215"/>
      <c r="Z24" s="215"/>
      <c r="AA24" s="215"/>
      <c r="AB24" s="205"/>
      <c r="AC24" s="205"/>
      <c r="AD24" s="205"/>
      <c r="AE24" s="151"/>
      <c r="AF24" s="151"/>
      <c r="AG24" s="151"/>
    </row>
    <row r="25" spans="2:33" ht="20.25" customHeight="1">
      <c r="B25" s="212" t="s">
        <v>35</v>
      </c>
      <c r="C25" s="316" t="s">
        <v>36</v>
      </c>
      <c r="D25" s="316"/>
      <c r="E25" s="65" t="s">
        <v>37</v>
      </c>
      <c r="F25" s="65" t="s">
        <v>38</v>
      </c>
      <c r="G25" s="65" t="s">
        <v>39</v>
      </c>
      <c r="H25" s="316" t="s">
        <v>40</v>
      </c>
      <c r="I25" s="316"/>
      <c r="J25" s="316" t="s">
        <v>41</v>
      </c>
      <c r="K25" s="316"/>
      <c r="L25" s="316" t="s">
        <v>52</v>
      </c>
      <c r="M25" s="316"/>
      <c r="N25" s="212" t="s">
        <v>136</v>
      </c>
      <c r="O25" s="437" t="s">
        <v>5</v>
      </c>
      <c r="P25" s="325"/>
      <c r="Q25" s="325"/>
      <c r="R25" s="208"/>
      <c r="S25" s="325"/>
      <c r="T25" s="326"/>
      <c r="U25" s="216"/>
      <c r="V25" s="216"/>
      <c r="W25" s="216"/>
      <c r="X25" s="314" t="s">
        <v>130</v>
      </c>
      <c r="Y25" s="315"/>
      <c r="Z25" s="315"/>
      <c r="AA25" s="315"/>
      <c r="AB25" s="315"/>
      <c r="AC25" s="217"/>
      <c r="AD25" s="197">
        <f>AD23/Y2</f>
        <v>2.01235</v>
      </c>
      <c r="AE25" s="194"/>
      <c r="AF25" s="194"/>
      <c r="AG25" s="194"/>
    </row>
    <row r="26" spans="2:33" ht="37.5" customHeight="1">
      <c r="B26" s="212"/>
      <c r="C26" s="316"/>
      <c r="D26" s="316"/>
      <c r="E26" s="65"/>
      <c r="F26" s="65"/>
      <c r="G26" s="65"/>
      <c r="H26" s="316"/>
      <c r="I26" s="316"/>
      <c r="J26" s="316"/>
      <c r="K26" s="316"/>
      <c r="L26" s="316"/>
      <c r="M26" s="316"/>
      <c r="N26" s="200">
        <f ca="1">NOW()</f>
        <v>42374.55450046296</v>
      </c>
      <c r="O26" s="195" t="s">
        <v>19</v>
      </c>
      <c r="P26" s="196" t="s">
        <v>20</v>
      </c>
      <c r="Q26" s="241" t="s">
        <v>21</v>
      </c>
      <c r="R26" s="242" t="s">
        <v>22</v>
      </c>
      <c r="S26" s="431" t="s">
        <v>8</v>
      </c>
      <c r="T26" s="432"/>
      <c r="U26" s="213"/>
      <c r="V26" s="213"/>
      <c r="W26" s="213"/>
      <c r="X26" s="198"/>
      <c r="Y26" s="214" t="s">
        <v>131</v>
      </c>
      <c r="Z26" s="214"/>
      <c r="AA26" s="214"/>
      <c r="AB26" s="214" t="s">
        <v>23</v>
      </c>
      <c r="AC26" s="433" t="s">
        <v>24</v>
      </c>
      <c r="AD26" s="434"/>
      <c r="AE26" s="194"/>
      <c r="AF26" s="194"/>
      <c r="AG26" s="194"/>
    </row>
    <row r="27" spans="15:30" ht="19.5" customHeight="1" thickBot="1">
      <c r="O27" s="142">
        <f>Y2</f>
        <v>1</v>
      </c>
      <c r="P27" s="143"/>
      <c r="Q27" s="144">
        <f>AD23</f>
        <v>2.01235</v>
      </c>
      <c r="R27" s="145">
        <v>0</v>
      </c>
      <c r="S27" s="310">
        <f>Q27+R27</f>
        <v>2.01235</v>
      </c>
      <c r="T27" s="311"/>
      <c r="U27" s="146"/>
      <c r="V27" s="147"/>
      <c r="W27" s="147"/>
      <c r="X27" s="148"/>
      <c r="Y27" s="149">
        <f>AD25/AB27</f>
        <v>6.707833333333334</v>
      </c>
      <c r="Z27" s="149"/>
      <c r="AA27" s="149"/>
      <c r="AB27" s="150">
        <v>0.3</v>
      </c>
      <c r="AC27" s="312">
        <f ca="1">NOW()</f>
        <v>42374.55450046296</v>
      </c>
      <c r="AD27" s="313"/>
    </row>
  </sheetData>
  <sheetProtection/>
  <mergeCells count="97">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I17:N17"/>
    <mergeCell ref="O17:R17"/>
    <mergeCell ref="B14:E14"/>
    <mergeCell ref="F14:G14"/>
    <mergeCell ref="I14:N14"/>
    <mergeCell ref="O14:R14"/>
    <mergeCell ref="B15:E15"/>
    <mergeCell ref="F15:G15"/>
    <mergeCell ref="I15:N15"/>
    <mergeCell ref="O15:R15"/>
    <mergeCell ref="B18:E18"/>
    <mergeCell ref="F18:G18"/>
    <mergeCell ref="I18:N18"/>
    <mergeCell ref="O18:R18"/>
    <mergeCell ref="B16:E16"/>
    <mergeCell ref="F16:G16"/>
    <mergeCell ref="I16:N16"/>
    <mergeCell ref="O16:R16"/>
    <mergeCell ref="B17:E17"/>
    <mergeCell ref="F17:G17"/>
    <mergeCell ref="B19:E19"/>
    <mergeCell ref="F19:G19"/>
    <mergeCell ref="I19:N19"/>
    <mergeCell ref="O19:R19"/>
    <mergeCell ref="B20:E20"/>
    <mergeCell ref="F20:G20"/>
    <mergeCell ref="I20:N20"/>
    <mergeCell ref="O20:R20"/>
    <mergeCell ref="O21:R21"/>
    <mergeCell ref="S21:AC21"/>
    <mergeCell ref="B22:L22"/>
    <mergeCell ref="O22:R22"/>
    <mergeCell ref="B23:F23"/>
    <mergeCell ref="H23:I23"/>
    <mergeCell ref="J23:L23"/>
    <mergeCell ref="Q23:R23"/>
    <mergeCell ref="S24:T24"/>
    <mergeCell ref="C25:D25"/>
    <mergeCell ref="H25:I25"/>
    <mergeCell ref="J25:K25"/>
    <mergeCell ref="L25:M25"/>
    <mergeCell ref="O25:Q25"/>
    <mergeCell ref="S25:T25"/>
    <mergeCell ref="AC26:AD26"/>
    <mergeCell ref="S27:T27"/>
    <mergeCell ref="AC27:AD27"/>
    <mergeCell ref="X25:AB25"/>
    <mergeCell ref="C26:D26"/>
    <mergeCell ref="H26:I26"/>
    <mergeCell ref="J26:K26"/>
    <mergeCell ref="L26:M26"/>
    <mergeCell ref="S26:T26"/>
  </mergeCells>
  <hyperlinks>
    <hyperlink ref="N1" location="'MENU ITEM LIST'!A1" display="BACK TO MENU LIST"/>
  </hyperlinks>
  <printOptions/>
  <pageMargins left="0.7" right="0.45" top="0.75" bottom="0.5" header="0.3" footer="0.3"/>
  <pageSetup horizontalDpi="600" verticalDpi="600" orientation="landscape" scale="78" r:id="rId1"/>
  <colBreaks count="1" manualBreakCount="1">
    <brk id="14" max="65535" man="1"/>
  </colBreaks>
</worksheet>
</file>

<file path=xl/worksheets/sheet12.xml><?xml version="1.0" encoding="utf-8"?>
<worksheet xmlns="http://schemas.openxmlformats.org/spreadsheetml/2006/main" xmlns:r="http://schemas.openxmlformats.org/officeDocument/2006/relationships">
  <dimension ref="B1:AI27"/>
  <sheetViews>
    <sheetView zoomScalePageLayoutView="0" workbookViewId="0" topLeftCell="A1">
      <selection activeCell="A11" sqref="A11"/>
    </sheetView>
  </sheetViews>
  <sheetFormatPr defaultColWidth="9.140625" defaultRowHeight="12.75"/>
  <cols>
    <col min="1" max="1" width="9.140625" style="257"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38.85156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4.2812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392" t="s">
        <v>252</v>
      </c>
      <c r="E2" s="392"/>
      <c r="F2" s="392"/>
      <c r="G2" s="392"/>
      <c r="H2" s="392"/>
      <c r="I2" s="205" t="s">
        <v>55</v>
      </c>
      <c r="J2" s="90">
        <v>1</v>
      </c>
      <c r="K2" s="205" t="s">
        <v>48</v>
      </c>
      <c r="L2" s="152">
        <v>1</v>
      </c>
      <c r="M2" s="91" t="s">
        <v>62</v>
      </c>
      <c r="N2" s="92" t="s">
        <v>253</v>
      </c>
      <c r="O2" s="397" t="s">
        <v>17</v>
      </c>
      <c r="P2" s="397"/>
      <c r="Q2" s="394" t="str">
        <f>D2</f>
        <v>Trio Salad - Plated</v>
      </c>
      <c r="R2" s="394"/>
      <c r="S2" s="394"/>
      <c r="T2" s="394"/>
      <c r="U2" s="395"/>
      <c r="V2" s="153"/>
      <c r="W2" s="153"/>
      <c r="X2" s="205" t="s">
        <v>55</v>
      </c>
      <c r="Y2" s="94">
        <f>J2</f>
        <v>1</v>
      </c>
      <c r="Z2" s="112"/>
      <c r="AA2" s="95" t="s">
        <v>53</v>
      </c>
      <c r="AB2" s="96">
        <f>L2</f>
        <v>1</v>
      </c>
      <c r="AC2" s="154" t="str">
        <f>M2</f>
        <v>Salad</v>
      </c>
      <c r="AD2" s="248" t="s">
        <v>254</v>
      </c>
      <c r="AE2" s="156"/>
      <c r="AF2" s="156"/>
      <c r="AG2" s="156"/>
      <c r="AH2" s="155"/>
      <c r="AI2" s="155"/>
    </row>
    <row r="3" spans="2:35" ht="19.5" customHeight="1">
      <c r="B3" s="201"/>
      <c r="C3" s="373" t="s">
        <v>255</v>
      </c>
      <c r="D3" s="398"/>
      <c r="E3" s="398"/>
      <c r="F3" s="398"/>
      <c r="G3" s="398"/>
      <c r="H3" s="398"/>
      <c r="I3" s="157"/>
      <c r="J3" s="215"/>
      <c r="K3" s="205"/>
      <c r="L3" s="96"/>
      <c r="M3" s="158"/>
      <c r="N3" s="93"/>
      <c r="O3" s="205"/>
      <c r="P3" s="205"/>
      <c r="Q3" s="400">
        <f>D3</f>
        <v>0</v>
      </c>
      <c r="R3" s="398"/>
      <c r="S3" s="398"/>
      <c r="T3" s="398"/>
      <c r="U3" s="398"/>
      <c r="V3" s="398"/>
      <c r="W3" s="398"/>
      <c r="X3" s="205"/>
      <c r="Y3" s="112">
        <f>J3</f>
        <v>0</v>
      </c>
      <c r="Z3" s="112"/>
      <c r="AA3" s="95"/>
      <c r="AB3" s="96"/>
      <c r="AC3" s="159"/>
      <c r="AD3" s="155"/>
      <c r="AE3" s="156"/>
      <c r="AF3" s="156"/>
      <c r="AG3" s="156"/>
      <c r="AH3" s="155"/>
      <c r="AI3" s="155"/>
    </row>
    <row r="4" spans="3:35" ht="16.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96" t="s">
        <v>87</v>
      </c>
      <c r="Z5" s="396"/>
      <c r="AA5" s="211" t="s">
        <v>50</v>
      </c>
      <c r="AB5" s="211" t="s">
        <v>13</v>
      </c>
      <c r="AC5" s="211" t="s">
        <v>134</v>
      </c>
      <c r="AD5" s="166" t="s">
        <v>135</v>
      </c>
      <c r="AE5" s="215"/>
      <c r="AF5" s="215"/>
      <c r="AG5" s="215"/>
    </row>
    <row r="6" spans="2:33" ht="18.75" customHeight="1">
      <c r="B6" s="454" t="s">
        <v>399</v>
      </c>
      <c r="C6" s="455"/>
      <c r="D6" s="455"/>
      <c r="E6" s="456"/>
      <c r="F6" s="369" t="s">
        <v>256</v>
      </c>
      <c r="G6" s="370"/>
      <c r="H6" s="98">
        <v>1</v>
      </c>
      <c r="I6" s="367" t="s">
        <v>257</v>
      </c>
      <c r="J6" s="408"/>
      <c r="K6" s="408"/>
      <c r="L6" s="408"/>
      <c r="M6" s="408"/>
      <c r="N6" s="409"/>
      <c r="O6" s="410" t="str">
        <f aca="true" t="shared" si="0" ref="O6:O18">B6</f>
        <v>Tuna Salad, -- SEE RECIPE</v>
      </c>
      <c r="P6" s="411"/>
      <c r="Q6" s="411"/>
      <c r="R6" s="411"/>
      <c r="S6" s="179">
        <v>1</v>
      </c>
      <c r="T6" s="168" t="s">
        <v>57</v>
      </c>
      <c r="U6" s="169">
        <f>S6*Y2</f>
        <v>1</v>
      </c>
      <c r="V6" s="170">
        <f>(Y2*S6)/AB6</f>
        <v>1</v>
      </c>
      <c r="W6" s="171"/>
      <c r="X6" s="172">
        <v>0.22</v>
      </c>
      <c r="Y6" s="173">
        <v>1</v>
      </c>
      <c r="Z6" s="173"/>
      <c r="AA6" s="174">
        <f aca="true" t="shared" si="1" ref="AA6:AA13">X6*Y6</f>
        <v>0.22</v>
      </c>
      <c r="AB6" s="175">
        <v>1</v>
      </c>
      <c r="AC6" s="176">
        <f>AA6/Y2</f>
        <v>0.22</v>
      </c>
      <c r="AD6" s="177">
        <f>V6*AC6</f>
        <v>0.22</v>
      </c>
      <c r="AE6" s="178"/>
      <c r="AF6" s="178"/>
      <c r="AG6" s="178"/>
    </row>
    <row r="7" spans="2:33" ht="18.75" customHeight="1">
      <c r="B7" s="444" t="s">
        <v>400</v>
      </c>
      <c r="C7" s="445"/>
      <c r="D7" s="445"/>
      <c r="E7" s="446"/>
      <c r="F7" s="359" t="s">
        <v>256</v>
      </c>
      <c r="G7" s="358"/>
      <c r="H7" s="98">
        <v>2</v>
      </c>
      <c r="I7" s="355" t="s">
        <v>258</v>
      </c>
      <c r="J7" s="412"/>
      <c r="K7" s="412"/>
      <c r="L7" s="412"/>
      <c r="M7" s="412"/>
      <c r="N7" s="413"/>
      <c r="O7" s="410" t="str">
        <f t="shared" si="0"/>
        <v>Chicken Salad, -- SEE RECIPE</v>
      </c>
      <c r="P7" s="411"/>
      <c r="Q7" s="411"/>
      <c r="R7" s="411"/>
      <c r="S7" s="179">
        <v>1</v>
      </c>
      <c r="T7" s="168" t="s">
        <v>57</v>
      </c>
      <c r="U7" s="173">
        <f>Y2*S7</f>
        <v>1</v>
      </c>
      <c r="V7" s="170">
        <f>(Y2*S7)/AB7</f>
        <v>1</v>
      </c>
      <c r="W7" s="171"/>
      <c r="X7" s="172">
        <v>0.28</v>
      </c>
      <c r="Y7" s="173">
        <f aca="true" t="shared" si="2" ref="Y7:Y12">V7/1</f>
        <v>1</v>
      </c>
      <c r="Z7" s="173"/>
      <c r="AA7" s="174">
        <f t="shared" si="1"/>
        <v>0.28</v>
      </c>
      <c r="AB7" s="180">
        <v>1</v>
      </c>
      <c r="AC7" s="174">
        <f>AA7/Y2</f>
        <v>0.28</v>
      </c>
      <c r="AD7" s="177">
        <f aca="true" t="shared" si="3" ref="AD7:AD13">ROUND(V7*AC7,5)</f>
        <v>0.28</v>
      </c>
      <c r="AE7" s="178"/>
      <c r="AF7" s="178"/>
      <c r="AG7" s="178"/>
    </row>
    <row r="8" spans="2:33" ht="18.75" customHeight="1">
      <c r="B8" s="444" t="s">
        <v>401</v>
      </c>
      <c r="C8" s="445"/>
      <c r="D8" s="445"/>
      <c r="E8" s="446"/>
      <c r="F8" s="357" t="s">
        <v>256</v>
      </c>
      <c r="G8" s="358"/>
      <c r="H8" s="98"/>
      <c r="I8" s="355" t="s">
        <v>259</v>
      </c>
      <c r="J8" s="412"/>
      <c r="K8" s="412"/>
      <c r="L8" s="412"/>
      <c r="M8" s="412"/>
      <c r="N8" s="413"/>
      <c r="O8" s="410" t="str">
        <f>B8</f>
        <v>Garden Mixed Greens, -- SEE RECIPE</v>
      </c>
      <c r="P8" s="411"/>
      <c r="Q8" s="411"/>
      <c r="R8" s="411"/>
      <c r="S8" s="179">
        <v>1</v>
      </c>
      <c r="T8" s="168" t="s">
        <v>57</v>
      </c>
      <c r="U8" s="169">
        <f>Y2*S8</f>
        <v>1</v>
      </c>
      <c r="V8" s="170">
        <f>(Y2*S8)/AB8</f>
        <v>1</v>
      </c>
      <c r="W8" s="171"/>
      <c r="X8" s="172">
        <v>0.19</v>
      </c>
      <c r="Y8" s="173">
        <f t="shared" si="2"/>
        <v>1</v>
      </c>
      <c r="Z8" s="173"/>
      <c r="AA8" s="174">
        <f t="shared" si="1"/>
        <v>0.19</v>
      </c>
      <c r="AB8" s="180">
        <v>1</v>
      </c>
      <c r="AC8" s="174">
        <f>AA8/Y2</f>
        <v>0.19</v>
      </c>
      <c r="AD8" s="177">
        <f t="shared" si="3"/>
        <v>0.19</v>
      </c>
      <c r="AE8" s="178"/>
      <c r="AF8" s="178"/>
      <c r="AG8" s="178"/>
    </row>
    <row r="9" spans="2:33" ht="18.75" customHeight="1">
      <c r="B9" s="444" t="s">
        <v>402</v>
      </c>
      <c r="C9" s="445"/>
      <c r="D9" s="445"/>
      <c r="E9" s="446"/>
      <c r="F9" s="359" t="s">
        <v>260</v>
      </c>
      <c r="G9" s="358"/>
      <c r="H9" s="98">
        <v>3</v>
      </c>
      <c r="I9" s="355" t="s">
        <v>261</v>
      </c>
      <c r="J9" s="412"/>
      <c r="K9" s="412"/>
      <c r="L9" s="412"/>
      <c r="M9" s="412"/>
      <c r="N9" s="413"/>
      <c r="O9" s="410" t="str">
        <f t="shared" si="0"/>
        <v>Fresh Fruit Cup, -- SEE RECIPE</v>
      </c>
      <c r="P9" s="411"/>
      <c r="Q9" s="411"/>
      <c r="R9" s="411"/>
      <c r="S9" s="179">
        <v>1</v>
      </c>
      <c r="T9" s="168" t="s">
        <v>57</v>
      </c>
      <c r="U9" s="169">
        <f>Y2*S9</f>
        <v>1</v>
      </c>
      <c r="V9" s="170">
        <f>(Y2*S9)/AB9</f>
        <v>1</v>
      </c>
      <c r="W9" s="171"/>
      <c r="X9" s="172">
        <v>0.34</v>
      </c>
      <c r="Y9" s="173">
        <f t="shared" si="2"/>
        <v>1</v>
      </c>
      <c r="Z9" s="173"/>
      <c r="AA9" s="174">
        <f t="shared" si="1"/>
        <v>0.34</v>
      </c>
      <c r="AB9" s="180">
        <v>1</v>
      </c>
      <c r="AC9" s="174">
        <f>AA9/Y2</f>
        <v>0.34</v>
      </c>
      <c r="AD9" s="177">
        <f t="shared" si="3"/>
        <v>0.34</v>
      </c>
      <c r="AE9" s="178"/>
      <c r="AF9" s="178"/>
      <c r="AG9" s="178"/>
    </row>
    <row r="10" spans="2:33" ht="18.75" customHeight="1">
      <c r="B10" s="354" t="s">
        <v>262</v>
      </c>
      <c r="C10" s="355"/>
      <c r="D10" s="355"/>
      <c r="E10" s="356"/>
      <c r="F10" s="359" t="s">
        <v>263</v>
      </c>
      <c r="G10" s="358"/>
      <c r="H10" s="98"/>
      <c r="I10" s="355" t="s">
        <v>264</v>
      </c>
      <c r="J10" s="414"/>
      <c r="K10" s="414"/>
      <c r="L10" s="414"/>
      <c r="M10" s="414"/>
      <c r="N10" s="415"/>
      <c r="O10" s="410" t="str">
        <f t="shared" si="0"/>
        <v>Leaf Lettuce, Fresh</v>
      </c>
      <c r="P10" s="411"/>
      <c r="Q10" s="411"/>
      <c r="R10" s="411"/>
      <c r="S10" s="179">
        <v>1</v>
      </c>
      <c r="T10" s="168" t="s">
        <v>57</v>
      </c>
      <c r="U10" s="169">
        <f>Y2*S10</f>
        <v>1</v>
      </c>
      <c r="V10" s="170">
        <f>(Y2*S10)/AB10</f>
        <v>1.5625</v>
      </c>
      <c r="W10" s="171"/>
      <c r="X10" s="172">
        <v>0.06</v>
      </c>
      <c r="Y10" s="173">
        <f t="shared" si="2"/>
        <v>1.5625</v>
      </c>
      <c r="Z10" s="173"/>
      <c r="AA10" s="174">
        <f t="shared" si="1"/>
        <v>0.09375</v>
      </c>
      <c r="AB10" s="180">
        <v>0.64</v>
      </c>
      <c r="AC10" s="174">
        <f>AA10/Y2</f>
        <v>0.09375</v>
      </c>
      <c r="AD10" s="177">
        <f t="shared" si="3"/>
        <v>0.14648</v>
      </c>
      <c r="AE10" s="178"/>
      <c r="AF10" s="178"/>
      <c r="AG10" s="178"/>
    </row>
    <row r="11" spans="2:33" ht="18.75" customHeight="1">
      <c r="B11" s="444" t="s">
        <v>403</v>
      </c>
      <c r="C11" s="445"/>
      <c r="D11" s="445"/>
      <c r="E11" s="446"/>
      <c r="F11" s="359" t="s">
        <v>265</v>
      </c>
      <c r="G11" s="358"/>
      <c r="H11" s="98"/>
      <c r="I11" s="355" t="s">
        <v>266</v>
      </c>
      <c r="J11" s="414"/>
      <c r="K11" s="414"/>
      <c r="L11" s="414"/>
      <c r="M11" s="414"/>
      <c r="N11" s="415"/>
      <c r="O11" s="416" t="str">
        <f t="shared" si="0"/>
        <v>Parmesan Crostini, -- SEE RECIPE</v>
      </c>
      <c r="P11" s="362"/>
      <c r="Q11" s="362"/>
      <c r="R11" s="362"/>
      <c r="S11" s="179">
        <v>1</v>
      </c>
      <c r="T11" s="168" t="s">
        <v>57</v>
      </c>
      <c r="U11" s="169">
        <f>Y2*S11</f>
        <v>1</v>
      </c>
      <c r="V11" s="170">
        <f>(Y2*S11)/AB11</f>
        <v>1</v>
      </c>
      <c r="W11" s="171"/>
      <c r="X11" s="172">
        <v>0.4</v>
      </c>
      <c r="Y11" s="173">
        <f t="shared" si="2"/>
        <v>1</v>
      </c>
      <c r="Z11" s="173"/>
      <c r="AA11" s="174">
        <f t="shared" si="1"/>
        <v>0.4</v>
      </c>
      <c r="AB11" s="180">
        <v>1</v>
      </c>
      <c r="AC11" s="174">
        <f>AA11/Y2</f>
        <v>0.4</v>
      </c>
      <c r="AD11" s="177">
        <f t="shared" si="3"/>
        <v>0.4</v>
      </c>
      <c r="AE11" s="178"/>
      <c r="AF11" s="178"/>
      <c r="AG11" s="178"/>
    </row>
    <row r="12" spans="2:33" ht="18.75" customHeight="1">
      <c r="B12" s="354" t="s">
        <v>267</v>
      </c>
      <c r="C12" s="355"/>
      <c r="D12" s="355"/>
      <c r="E12" s="356"/>
      <c r="F12" s="359" t="s">
        <v>268</v>
      </c>
      <c r="G12" s="358"/>
      <c r="H12" s="98">
        <v>4</v>
      </c>
      <c r="I12" s="355" t="s">
        <v>269</v>
      </c>
      <c r="J12" s="414"/>
      <c r="K12" s="414"/>
      <c r="L12" s="414"/>
      <c r="M12" s="414"/>
      <c r="N12" s="415"/>
      <c r="O12" s="354" t="str">
        <f>B12</f>
        <v>Butter, PC</v>
      </c>
      <c r="P12" s="360"/>
      <c r="Q12" s="360"/>
      <c r="R12" s="360"/>
      <c r="S12" s="179">
        <v>1</v>
      </c>
      <c r="T12" s="168" t="s">
        <v>57</v>
      </c>
      <c r="U12" s="169">
        <f>Y2*S12</f>
        <v>1</v>
      </c>
      <c r="V12" s="170">
        <f>(Y2*S12)/AB12</f>
        <v>1</v>
      </c>
      <c r="W12" s="171"/>
      <c r="X12" s="172">
        <v>0</v>
      </c>
      <c r="Y12" s="173">
        <f t="shared" si="2"/>
        <v>1</v>
      </c>
      <c r="Z12" s="173"/>
      <c r="AA12" s="174">
        <f t="shared" si="1"/>
        <v>0</v>
      </c>
      <c r="AB12" s="180">
        <v>1</v>
      </c>
      <c r="AC12" s="174">
        <f>AA12/Y2</f>
        <v>0</v>
      </c>
      <c r="AD12" s="177">
        <f t="shared" si="3"/>
        <v>0</v>
      </c>
      <c r="AE12" s="178"/>
      <c r="AF12" s="178"/>
      <c r="AG12" s="178"/>
    </row>
    <row r="13" spans="2:33" ht="18.75" customHeight="1">
      <c r="B13" s="354" t="s">
        <v>270</v>
      </c>
      <c r="C13" s="355"/>
      <c r="D13" s="355"/>
      <c r="E13" s="356"/>
      <c r="F13" s="357" t="s">
        <v>271</v>
      </c>
      <c r="G13" s="358"/>
      <c r="H13" s="98">
        <v>5</v>
      </c>
      <c r="I13" s="355" t="s">
        <v>272</v>
      </c>
      <c r="J13" s="412"/>
      <c r="K13" s="412"/>
      <c r="L13" s="412"/>
      <c r="M13" s="412"/>
      <c r="N13" s="413"/>
      <c r="O13" s="410" t="str">
        <f t="shared" si="0"/>
        <v>Your Choice of Dressing, CONV</v>
      </c>
      <c r="P13" s="411"/>
      <c r="Q13" s="411"/>
      <c r="R13" s="411"/>
      <c r="S13" s="179">
        <v>1</v>
      </c>
      <c r="T13" s="168" t="s">
        <v>57</v>
      </c>
      <c r="U13" s="169">
        <f>Y2*S13</f>
        <v>1</v>
      </c>
      <c r="V13" s="170">
        <f>(Y2*S13)/AB13</f>
        <v>1</v>
      </c>
      <c r="W13" s="171"/>
      <c r="X13" s="172">
        <v>0.24</v>
      </c>
      <c r="Y13" s="173">
        <v>1</v>
      </c>
      <c r="Z13" s="173"/>
      <c r="AA13" s="174">
        <f t="shared" si="1"/>
        <v>0.24</v>
      </c>
      <c r="AB13" s="180">
        <v>1</v>
      </c>
      <c r="AC13" s="174">
        <f>AA13/Y2</f>
        <v>0.24</v>
      </c>
      <c r="AD13" s="177">
        <f t="shared" si="3"/>
        <v>0.24</v>
      </c>
      <c r="AE13" s="178"/>
      <c r="AF13" s="178"/>
      <c r="AG13" s="178"/>
    </row>
    <row r="14" spans="2:33" ht="31.5" customHeight="1">
      <c r="B14" s="354"/>
      <c r="C14" s="355"/>
      <c r="D14" s="355"/>
      <c r="E14" s="356"/>
      <c r="F14" s="357"/>
      <c r="G14" s="358"/>
      <c r="H14" s="98"/>
      <c r="I14" s="355"/>
      <c r="J14" s="412"/>
      <c r="K14" s="412"/>
      <c r="L14" s="412"/>
      <c r="M14" s="412"/>
      <c r="N14" s="413"/>
      <c r="O14" s="410">
        <f t="shared" si="0"/>
        <v>0</v>
      </c>
      <c r="P14" s="411"/>
      <c r="Q14" s="411"/>
      <c r="R14" s="411"/>
      <c r="S14" s="181"/>
      <c r="T14" s="168"/>
      <c r="U14" s="169"/>
      <c r="V14" s="170"/>
      <c r="W14" s="171"/>
      <c r="X14" s="172"/>
      <c r="Y14" s="173"/>
      <c r="Z14" s="173"/>
      <c r="AA14" s="174"/>
      <c r="AB14" s="180"/>
      <c r="AC14" s="176"/>
      <c r="AD14" s="182"/>
      <c r="AE14" s="178"/>
      <c r="AF14" s="178"/>
      <c r="AG14" s="178"/>
    </row>
    <row r="15" spans="2:33" ht="18.75" customHeight="1">
      <c r="B15" s="354"/>
      <c r="C15" s="355"/>
      <c r="D15" s="355"/>
      <c r="E15" s="356"/>
      <c r="F15" s="357"/>
      <c r="G15" s="358"/>
      <c r="H15" s="98"/>
      <c r="I15" s="355" t="s">
        <v>273</v>
      </c>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412"/>
      <c r="K16" s="412"/>
      <c r="L16" s="412"/>
      <c r="M16" s="412"/>
      <c r="N16" s="413"/>
      <c r="O16" s="410">
        <f t="shared" si="0"/>
        <v>0</v>
      </c>
      <c r="P16" s="411"/>
      <c r="Q16" s="411"/>
      <c r="R16" s="411"/>
      <c r="S16" s="181"/>
      <c r="T16" s="168"/>
      <c r="U16" s="169"/>
      <c r="V16" s="170"/>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412"/>
      <c r="K17" s="412"/>
      <c r="L17" s="412"/>
      <c r="M17" s="412"/>
      <c r="N17" s="413"/>
      <c r="O17" s="410">
        <f t="shared" si="0"/>
        <v>0</v>
      </c>
      <c r="P17" s="411"/>
      <c r="Q17" s="411"/>
      <c r="R17" s="411"/>
      <c r="S17" s="181"/>
      <c r="T17" s="168"/>
      <c r="U17" s="169"/>
      <c r="V17" s="170"/>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412"/>
      <c r="K18" s="412"/>
      <c r="L18" s="412"/>
      <c r="M18" s="412"/>
      <c r="N18" s="413"/>
      <c r="O18" s="410">
        <f t="shared" si="0"/>
        <v>0</v>
      </c>
      <c r="P18" s="411"/>
      <c r="Q18" s="411"/>
      <c r="R18" s="411"/>
      <c r="S18" s="181"/>
      <c r="T18" s="168"/>
      <c r="U18" s="169"/>
      <c r="V18" s="170"/>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412"/>
      <c r="K19" s="412"/>
      <c r="L19" s="412"/>
      <c r="M19" s="412"/>
      <c r="N19" s="413"/>
      <c r="O19" s="410">
        <f>B19</f>
        <v>0</v>
      </c>
      <c r="P19" s="411"/>
      <c r="Q19" s="411"/>
      <c r="R19" s="411"/>
      <c r="S19" s="181"/>
      <c r="T19" s="168"/>
      <c r="U19" s="169"/>
      <c r="V19" s="170"/>
      <c r="W19" s="171"/>
      <c r="X19" s="172"/>
      <c r="Y19" s="169"/>
      <c r="Z19" s="169"/>
      <c r="AA19" s="174"/>
      <c r="AB19" s="180"/>
      <c r="AC19" s="176"/>
      <c r="AD19" s="182"/>
      <c r="AE19" s="178"/>
      <c r="AF19" s="178"/>
      <c r="AG19" s="178"/>
    </row>
    <row r="20" spans="2:33" ht="18.75" customHeight="1" thickBot="1">
      <c r="B20" s="417"/>
      <c r="C20" s="418"/>
      <c r="D20" s="418"/>
      <c r="E20" s="419"/>
      <c r="F20" s="357"/>
      <c r="G20" s="358"/>
      <c r="H20" s="185"/>
      <c r="I20" s="418"/>
      <c r="J20" s="420"/>
      <c r="K20" s="420"/>
      <c r="L20" s="420"/>
      <c r="M20" s="420"/>
      <c r="N20" s="421"/>
      <c r="O20" s="410">
        <f>B20</f>
        <v>0</v>
      </c>
      <c r="P20" s="411"/>
      <c r="Q20" s="411"/>
      <c r="R20" s="411"/>
      <c r="S20" s="181"/>
      <c r="T20" s="168"/>
      <c r="U20" s="169"/>
      <c r="V20" s="184"/>
      <c r="W20" s="171"/>
      <c r="X20" s="172"/>
      <c r="Y20" s="169"/>
      <c r="Z20" s="169"/>
      <c r="AA20" s="174"/>
      <c r="AB20" s="180"/>
      <c r="AC20" s="176"/>
      <c r="AD20" s="182"/>
      <c r="AE20" s="178"/>
      <c r="AF20" s="178"/>
      <c r="AG20" s="178"/>
    </row>
    <row r="21" spans="2:33" ht="25.5" customHeight="1" thickBot="1">
      <c r="B21" s="186"/>
      <c r="C21" s="202"/>
      <c r="D21" s="202"/>
      <c r="E21" s="202"/>
      <c r="F21" s="202"/>
      <c r="G21" s="202"/>
      <c r="H21" s="202"/>
      <c r="I21" s="202"/>
      <c r="J21" s="202"/>
      <c r="K21" s="202"/>
      <c r="L21" s="203"/>
      <c r="M21" s="208"/>
      <c r="N21" s="208"/>
      <c r="O21" s="422" t="s">
        <v>47</v>
      </c>
      <c r="P21" s="423"/>
      <c r="Q21" s="423"/>
      <c r="R21" s="424"/>
      <c r="S21" s="425" t="s">
        <v>7</v>
      </c>
      <c r="T21" s="424"/>
      <c r="U21" s="424"/>
      <c r="V21" s="424"/>
      <c r="W21" s="424"/>
      <c r="X21" s="424"/>
      <c r="Y21" s="424"/>
      <c r="Z21" s="424"/>
      <c r="AA21" s="424"/>
      <c r="AB21" s="424"/>
      <c r="AC21" s="424"/>
      <c r="AD21" s="122">
        <f>ROUNDUP(SUM(AD6:AD20),5)</f>
        <v>1.81648</v>
      </c>
      <c r="AE21" s="178"/>
      <c r="AF21" s="178"/>
      <c r="AG21" s="178"/>
    </row>
    <row r="22" spans="2:33" ht="20.25" customHeight="1">
      <c r="B22" s="426" t="s">
        <v>45</v>
      </c>
      <c r="C22" s="427"/>
      <c r="D22" s="427"/>
      <c r="E22" s="427"/>
      <c r="F22" s="427"/>
      <c r="G22" s="427"/>
      <c r="H22" s="427"/>
      <c r="I22" s="427"/>
      <c r="J22" s="427"/>
      <c r="K22" s="427"/>
      <c r="L22" s="428"/>
      <c r="M22" s="189"/>
      <c r="N22" s="189"/>
      <c r="O22" s="429"/>
      <c r="P22" s="430"/>
      <c r="Q22" s="430"/>
      <c r="R22" s="430"/>
      <c r="S22" s="190"/>
      <c r="T22" s="190"/>
      <c r="U22" s="190"/>
      <c r="V22" s="190"/>
      <c r="W22" s="190"/>
      <c r="X22" s="112" t="s">
        <v>9</v>
      </c>
      <c r="Y22" s="112"/>
      <c r="Z22" s="112"/>
      <c r="AA22" s="112"/>
      <c r="AB22" s="112"/>
      <c r="AC22" s="112"/>
      <c r="AD22" s="125">
        <f>ROUND(AD21*10/100,5)</f>
        <v>0.18165</v>
      </c>
      <c r="AE22" s="178"/>
      <c r="AF22" s="178"/>
      <c r="AG22" s="178"/>
    </row>
    <row r="23" spans="2:33" ht="22.5" customHeight="1" thickBot="1">
      <c r="B23" s="332" t="s">
        <v>42</v>
      </c>
      <c r="C23" s="435"/>
      <c r="D23" s="435"/>
      <c r="E23" s="435"/>
      <c r="F23" s="435"/>
      <c r="G23" s="218"/>
      <c r="H23" s="334" t="s">
        <v>46</v>
      </c>
      <c r="I23" s="334"/>
      <c r="J23" s="334" t="s">
        <v>63</v>
      </c>
      <c r="K23" s="435"/>
      <c r="L23" s="436"/>
      <c r="M23" s="218"/>
      <c r="N23" s="218"/>
      <c r="O23" s="148"/>
      <c r="P23" s="210"/>
      <c r="Q23" s="399"/>
      <c r="R23" s="399"/>
      <c r="S23" s="193"/>
      <c r="T23" s="193"/>
      <c r="U23" s="193"/>
      <c r="V23" s="193"/>
      <c r="W23" s="193"/>
      <c r="X23" s="94" t="s">
        <v>6</v>
      </c>
      <c r="Y23" s="94"/>
      <c r="Z23" s="94"/>
      <c r="AA23" s="94"/>
      <c r="AB23" s="94"/>
      <c r="AC23" s="94"/>
      <c r="AD23" s="130">
        <f>AD21+AD22</f>
        <v>1.9981300000000002</v>
      </c>
      <c r="AE23" s="178"/>
      <c r="AF23" s="178"/>
      <c r="AG23" s="178"/>
    </row>
    <row r="24" spans="19:33" ht="7.5" customHeight="1" thickBot="1">
      <c r="S24" s="322"/>
      <c r="T24" s="322"/>
      <c r="U24" s="215"/>
      <c r="V24" s="215"/>
      <c r="W24" s="215"/>
      <c r="X24" s="215"/>
      <c r="Y24" s="215"/>
      <c r="Z24" s="215"/>
      <c r="AA24" s="215"/>
      <c r="AB24" s="205"/>
      <c r="AC24" s="205"/>
      <c r="AD24" s="205"/>
      <c r="AE24" s="151"/>
      <c r="AF24" s="151"/>
      <c r="AG24" s="151"/>
    </row>
    <row r="25" spans="2:33" ht="20.25" customHeight="1">
      <c r="B25" s="212" t="s">
        <v>35</v>
      </c>
      <c r="C25" s="316" t="s">
        <v>36</v>
      </c>
      <c r="D25" s="316"/>
      <c r="E25" s="65" t="s">
        <v>37</v>
      </c>
      <c r="F25" s="65" t="s">
        <v>38</v>
      </c>
      <c r="G25" s="65" t="s">
        <v>39</v>
      </c>
      <c r="H25" s="316" t="s">
        <v>40</v>
      </c>
      <c r="I25" s="316"/>
      <c r="J25" s="316" t="s">
        <v>41</v>
      </c>
      <c r="K25" s="316"/>
      <c r="L25" s="316" t="s">
        <v>52</v>
      </c>
      <c r="M25" s="316"/>
      <c r="N25" s="212" t="s">
        <v>136</v>
      </c>
      <c r="O25" s="437" t="s">
        <v>5</v>
      </c>
      <c r="P25" s="325"/>
      <c r="Q25" s="325"/>
      <c r="R25" s="208"/>
      <c r="S25" s="325"/>
      <c r="T25" s="326"/>
      <c r="U25" s="216"/>
      <c r="V25" s="216"/>
      <c r="W25" s="216"/>
      <c r="X25" s="314" t="s">
        <v>130</v>
      </c>
      <c r="Y25" s="315"/>
      <c r="Z25" s="315"/>
      <c r="AA25" s="315"/>
      <c r="AB25" s="315"/>
      <c r="AC25" s="217"/>
      <c r="AD25" s="197">
        <f>AD23/Y2</f>
        <v>1.9981300000000002</v>
      </c>
      <c r="AE25" s="194"/>
      <c r="AF25" s="194"/>
      <c r="AG25" s="194"/>
    </row>
    <row r="26" spans="2:33" ht="37.5" customHeight="1">
      <c r="B26" s="212"/>
      <c r="C26" s="316"/>
      <c r="D26" s="316"/>
      <c r="E26" s="65"/>
      <c r="F26" s="65"/>
      <c r="G26" s="65"/>
      <c r="H26" s="316"/>
      <c r="I26" s="316"/>
      <c r="J26" s="316"/>
      <c r="K26" s="316"/>
      <c r="L26" s="316"/>
      <c r="M26" s="316"/>
      <c r="N26" s="200">
        <f ca="1">NOW()</f>
        <v>42374.55450046296</v>
      </c>
      <c r="O26" s="195" t="s">
        <v>19</v>
      </c>
      <c r="P26" s="196" t="s">
        <v>20</v>
      </c>
      <c r="Q26" s="241" t="s">
        <v>21</v>
      </c>
      <c r="R26" s="242" t="s">
        <v>22</v>
      </c>
      <c r="S26" s="431" t="s">
        <v>8</v>
      </c>
      <c r="T26" s="432"/>
      <c r="U26" s="213"/>
      <c r="V26" s="213"/>
      <c r="W26" s="213"/>
      <c r="X26" s="198"/>
      <c r="Y26" s="214" t="s">
        <v>131</v>
      </c>
      <c r="Z26" s="214"/>
      <c r="AA26" s="214"/>
      <c r="AB26" s="214" t="s">
        <v>23</v>
      </c>
      <c r="AC26" s="433" t="s">
        <v>24</v>
      </c>
      <c r="AD26" s="434"/>
      <c r="AE26" s="194"/>
      <c r="AF26" s="194"/>
      <c r="AG26" s="194"/>
    </row>
    <row r="27" spans="15:30" ht="19.5" customHeight="1" thickBot="1">
      <c r="O27" s="142">
        <v>1</v>
      </c>
      <c r="P27" s="143"/>
      <c r="Q27" s="144">
        <f>AD23</f>
        <v>1.9981300000000002</v>
      </c>
      <c r="R27" s="145">
        <v>0</v>
      </c>
      <c r="S27" s="310">
        <f>Q27+R27</f>
        <v>1.9981300000000002</v>
      </c>
      <c r="T27" s="311"/>
      <c r="U27" s="146"/>
      <c r="V27" s="147"/>
      <c r="W27" s="147"/>
      <c r="X27" s="148"/>
      <c r="Y27" s="149">
        <f>AD25/AB27</f>
        <v>6.6604333333333345</v>
      </c>
      <c r="Z27" s="149"/>
      <c r="AA27" s="149"/>
      <c r="AB27" s="150">
        <v>0.3</v>
      </c>
      <c r="AC27" s="312">
        <f ca="1">NOW()</f>
        <v>42374.55450046296</v>
      </c>
      <c r="AD27" s="313"/>
    </row>
  </sheetData>
  <sheetProtection/>
  <mergeCells count="97">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I17:N17"/>
    <mergeCell ref="O17:R17"/>
    <mergeCell ref="B14:E14"/>
    <mergeCell ref="F14:G14"/>
    <mergeCell ref="I14:N14"/>
    <mergeCell ref="O14:R14"/>
    <mergeCell ref="B15:E15"/>
    <mergeCell ref="F15:G15"/>
    <mergeCell ref="I15:N15"/>
    <mergeCell ref="O15:R15"/>
    <mergeCell ref="B18:E18"/>
    <mergeCell ref="F18:G18"/>
    <mergeCell ref="I18:N18"/>
    <mergeCell ref="O18:R18"/>
    <mergeCell ref="B16:E16"/>
    <mergeCell ref="F16:G16"/>
    <mergeCell ref="I16:N16"/>
    <mergeCell ref="O16:R16"/>
    <mergeCell ref="B17:E17"/>
    <mergeCell ref="F17:G17"/>
    <mergeCell ref="B19:E19"/>
    <mergeCell ref="F19:G19"/>
    <mergeCell ref="I19:N19"/>
    <mergeCell ref="O19:R19"/>
    <mergeCell ref="B20:E20"/>
    <mergeCell ref="F20:G20"/>
    <mergeCell ref="I20:N20"/>
    <mergeCell ref="O20:R20"/>
    <mergeCell ref="O21:R21"/>
    <mergeCell ref="S21:AC21"/>
    <mergeCell ref="B22:L22"/>
    <mergeCell ref="O22:R22"/>
    <mergeCell ref="B23:F23"/>
    <mergeCell ref="H23:I23"/>
    <mergeCell ref="J23:L23"/>
    <mergeCell ref="Q23:R23"/>
    <mergeCell ref="S24:T24"/>
    <mergeCell ref="C25:D25"/>
    <mergeCell ref="H25:I25"/>
    <mergeCell ref="J25:K25"/>
    <mergeCell ref="L25:M25"/>
    <mergeCell ref="O25:Q25"/>
    <mergeCell ref="S25:T25"/>
    <mergeCell ref="AC26:AD26"/>
    <mergeCell ref="S27:T27"/>
    <mergeCell ref="AC27:AD27"/>
    <mergeCell ref="X25:AB25"/>
    <mergeCell ref="C26:D26"/>
    <mergeCell ref="H26:I26"/>
    <mergeCell ref="J26:K26"/>
    <mergeCell ref="L26:M26"/>
    <mergeCell ref="S26:T26"/>
  </mergeCells>
  <hyperlinks>
    <hyperlink ref="N1" location="'MENU ITEM LIST'!A1" display="BACK TO MENU LIST"/>
    <hyperlink ref="B6:E6" location="'Tuna Salad'!A1" display="Tuna Salad, -- SEE RECIPE"/>
    <hyperlink ref="B7:E7" location="'Chicken Salad'!A1" display="Chicken Salad, -- SEE RECIPE"/>
    <hyperlink ref="B8:E8" location="'Garden Mixed Greens'!A1" display="Garden Mixed Greens, -- SEE RECIPE"/>
    <hyperlink ref="B9:E9" location="'Fresh Fruit Cup'!A1" display="Fresh Fruit Cup, -- SEE RECIPE"/>
    <hyperlink ref="B11:E11" location="'Parmesan Crostini'!A1" display="Parmesan Crostini, -- SEE RECIPE"/>
  </hyperlinks>
  <printOptions/>
  <pageMargins left="0.7" right="0.45" top="0.75" bottom="0.5" header="0.3" footer="0.3"/>
  <pageSetup horizontalDpi="300" verticalDpi="300" orientation="landscape" scale="78" r:id="rId1"/>
  <colBreaks count="1" manualBreakCount="1">
    <brk id="14" max="65535" man="1"/>
  </colBreaks>
</worksheet>
</file>

<file path=xl/worksheets/sheet13.xml><?xml version="1.0" encoding="utf-8"?>
<worksheet xmlns="http://schemas.openxmlformats.org/spreadsheetml/2006/main" xmlns:r="http://schemas.openxmlformats.org/officeDocument/2006/relationships">
  <dimension ref="B1:AI28"/>
  <sheetViews>
    <sheetView zoomScalePageLayoutView="0" workbookViewId="0" topLeftCell="A1">
      <selection activeCell="A3" sqref="A1:A16384"/>
    </sheetView>
  </sheetViews>
  <sheetFormatPr defaultColWidth="9.140625" defaultRowHeight="12.75"/>
  <cols>
    <col min="1" max="1" width="9.140625" style="257"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29.710937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3.851562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392" t="s">
        <v>274</v>
      </c>
      <c r="E2" s="392"/>
      <c r="F2" s="392"/>
      <c r="G2" s="392"/>
      <c r="H2" s="392"/>
      <c r="I2" s="205" t="s">
        <v>55</v>
      </c>
      <c r="J2" s="90">
        <v>1.5</v>
      </c>
      <c r="K2" s="205" t="s">
        <v>48</v>
      </c>
      <c r="L2" s="152"/>
      <c r="M2" s="91"/>
      <c r="N2" s="92"/>
      <c r="O2" s="397" t="s">
        <v>17</v>
      </c>
      <c r="P2" s="397"/>
      <c r="Q2" s="394" t="str">
        <f>D2</f>
        <v>Tuna Salad</v>
      </c>
      <c r="R2" s="394"/>
      <c r="S2" s="394"/>
      <c r="T2" s="394"/>
      <c r="U2" s="395"/>
      <c r="V2" s="153"/>
      <c r="W2" s="153"/>
      <c r="X2" s="205" t="s">
        <v>55</v>
      </c>
      <c r="Y2" s="94">
        <f>J2</f>
        <v>1.5</v>
      </c>
      <c r="Z2" s="112"/>
      <c r="AA2" s="95" t="s">
        <v>53</v>
      </c>
      <c r="AB2" s="96">
        <f>L2</f>
        <v>0</v>
      </c>
      <c r="AC2" s="154">
        <f>M2</f>
        <v>0</v>
      </c>
      <c r="AD2" s="155"/>
      <c r="AE2" s="156"/>
      <c r="AF2" s="156"/>
      <c r="AG2" s="156"/>
      <c r="AH2" s="155"/>
      <c r="AI2" s="155"/>
    </row>
    <row r="3" spans="2:35" ht="19.5" customHeight="1">
      <c r="B3" s="201"/>
      <c r="C3" s="373" t="s">
        <v>275</v>
      </c>
      <c r="D3" s="398"/>
      <c r="E3" s="398"/>
      <c r="F3" s="398"/>
      <c r="G3" s="398"/>
      <c r="H3" s="398"/>
      <c r="I3" s="157"/>
      <c r="J3" s="215" t="s">
        <v>276</v>
      </c>
      <c r="K3" s="205"/>
      <c r="L3" s="96"/>
      <c r="M3" s="158"/>
      <c r="N3" s="93"/>
      <c r="O3" s="205"/>
      <c r="P3" s="205"/>
      <c r="Q3" s="400">
        <f>D3</f>
        <v>0</v>
      </c>
      <c r="R3" s="398"/>
      <c r="S3" s="398"/>
      <c r="T3" s="398"/>
      <c r="U3" s="398"/>
      <c r="V3" s="398"/>
      <c r="W3" s="398"/>
      <c r="X3" s="205"/>
      <c r="Y3" s="112" t="str">
        <f>J3</f>
        <v>gallon</v>
      </c>
      <c r="Z3" s="112"/>
      <c r="AA3" s="95"/>
      <c r="AB3" s="96"/>
      <c r="AC3" s="159"/>
      <c r="AD3" s="155"/>
      <c r="AE3" s="156"/>
      <c r="AF3" s="156"/>
      <c r="AG3" s="156"/>
      <c r="AH3" s="155"/>
      <c r="AI3" s="155"/>
    </row>
    <row r="4" spans="3:35" ht="16.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96" t="s">
        <v>87</v>
      </c>
      <c r="Z5" s="396"/>
      <c r="AA5" s="211" t="s">
        <v>50</v>
      </c>
      <c r="AB5" s="211" t="s">
        <v>13</v>
      </c>
      <c r="AC5" s="211" t="s">
        <v>134</v>
      </c>
      <c r="AD5" s="166" t="s">
        <v>135</v>
      </c>
      <c r="AE5" s="215"/>
      <c r="AF5" s="215"/>
      <c r="AG5" s="215"/>
    </row>
    <row r="6" spans="2:33" ht="18.75" customHeight="1">
      <c r="B6" s="366" t="s">
        <v>277</v>
      </c>
      <c r="C6" s="367"/>
      <c r="D6" s="367"/>
      <c r="E6" s="368"/>
      <c r="F6" s="369" t="s">
        <v>278</v>
      </c>
      <c r="G6" s="370"/>
      <c r="H6" s="98"/>
      <c r="I6" s="367" t="s">
        <v>279</v>
      </c>
      <c r="J6" s="408"/>
      <c r="K6" s="408"/>
      <c r="L6" s="408"/>
      <c r="M6" s="408"/>
      <c r="N6" s="409"/>
      <c r="O6" s="410" t="str">
        <f aca="true" t="shared" si="0" ref="O6:O19">B6</f>
        <v>Celery, Fresh, Diced 1/8"</v>
      </c>
      <c r="P6" s="411"/>
      <c r="Q6" s="411"/>
      <c r="R6" s="411"/>
      <c r="S6" s="246">
        <v>36.667</v>
      </c>
      <c r="T6" s="168" t="s">
        <v>58</v>
      </c>
      <c r="U6" s="169">
        <f>S6*Y2</f>
        <v>55.0005</v>
      </c>
      <c r="V6" s="170">
        <f>(Y2*S6)/AB6</f>
        <v>61.79831460674158</v>
      </c>
      <c r="W6" s="171" t="s">
        <v>60</v>
      </c>
      <c r="X6" s="172">
        <v>0.3</v>
      </c>
      <c r="Y6" s="173">
        <f>V6/16</f>
        <v>3.8623946629213486</v>
      </c>
      <c r="Z6" s="173"/>
      <c r="AA6" s="174">
        <f aca="true" t="shared" si="1" ref="AA6:AA14">X6*Y6</f>
        <v>1.1587183988764045</v>
      </c>
      <c r="AB6" s="175">
        <v>0.89</v>
      </c>
      <c r="AC6" s="176">
        <f>AA6/Y2</f>
        <v>0.7724789325842697</v>
      </c>
      <c r="AD6" s="177">
        <f aca="true" t="shared" si="2" ref="AD6:AD14">AA6</f>
        <v>1.1587183988764045</v>
      </c>
      <c r="AE6" s="178"/>
      <c r="AF6" s="178"/>
      <c r="AG6" s="178"/>
    </row>
    <row r="7" spans="2:33" ht="18.75" customHeight="1">
      <c r="B7" s="354" t="s">
        <v>280</v>
      </c>
      <c r="C7" s="355"/>
      <c r="D7" s="355"/>
      <c r="E7" s="356"/>
      <c r="F7" s="359" t="s">
        <v>281</v>
      </c>
      <c r="G7" s="358"/>
      <c r="H7" s="98">
        <v>1</v>
      </c>
      <c r="I7" s="355" t="s">
        <v>282</v>
      </c>
      <c r="J7" s="412"/>
      <c r="K7" s="412"/>
      <c r="L7" s="412"/>
      <c r="M7" s="412"/>
      <c r="N7" s="413"/>
      <c r="O7" s="410" t="str">
        <f t="shared" si="0"/>
        <v>Chunk Light Tuna, Water Pack, Drained</v>
      </c>
      <c r="P7" s="411"/>
      <c r="Q7" s="411"/>
      <c r="R7" s="411"/>
      <c r="S7" s="179">
        <v>4</v>
      </c>
      <c r="T7" s="168" t="s">
        <v>60</v>
      </c>
      <c r="U7" s="173">
        <f>Y2*S7</f>
        <v>6</v>
      </c>
      <c r="V7" s="170">
        <f>(Y2*S7)/AB7</f>
        <v>6</v>
      </c>
      <c r="W7" s="171" t="s">
        <v>60</v>
      </c>
      <c r="X7" s="172">
        <v>2.26</v>
      </c>
      <c r="Y7" s="173">
        <f aca="true" t="shared" si="3" ref="Y7:Y14">V7/1</f>
        <v>6</v>
      </c>
      <c r="Z7" s="173"/>
      <c r="AA7" s="174">
        <f t="shared" si="1"/>
        <v>13.559999999999999</v>
      </c>
      <c r="AB7" s="180">
        <v>1</v>
      </c>
      <c r="AC7" s="176">
        <f>AA7/Y2</f>
        <v>9.04</v>
      </c>
      <c r="AD7" s="177">
        <f t="shared" si="2"/>
        <v>13.559999999999999</v>
      </c>
      <c r="AE7" s="178"/>
      <c r="AF7" s="178"/>
      <c r="AG7" s="178"/>
    </row>
    <row r="8" spans="2:33" ht="18.75" customHeight="1">
      <c r="B8" s="354" t="s">
        <v>283</v>
      </c>
      <c r="C8" s="355"/>
      <c r="D8" s="355"/>
      <c r="E8" s="356"/>
      <c r="F8" s="357" t="s">
        <v>284</v>
      </c>
      <c r="G8" s="358"/>
      <c r="H8" s="98"/>
      <c r="I8" s="355" t="s">
        <v>285</v>
      </c>
      <c r="J8" s="412"/>
      <c r="K8" s="412"/>
      <c r="L8" s="412"/>
      <c r="M8" s="412"/>
      <c r="N8" s="413"/>
      <c r="O8" s="410" t="str">
        <f>B8</f>
        <v>Pasteurized Fresh Lemon Juice (CONV)</v>
      </c>
      <c r="P8" s="411"/>
      <c r="Q8" s="411"/>
      <c r="R8" s="411"/>
      <c r="S8" s="181">
        <v>4.667</v>
      </c>
      <c r="T8" s="168" t="s">
        <v>111</v>
      </c>
      <c r="U8" s="169">
        <f>Y2*S8</f>
        <v>7.0005</v>
      </c>
      <c r="V8" s="170">
        <f>(Y2*S8)/AB8</f>
        <v>7.0005</v>
      </c>
      <c r="W8" s="171" t="s">
        <v>111</v>
      </c>
      <c r="X8" s="172">
        <v>0.04</v>
      </c>
      <c r="Y8" s="173">
        <f t="shared" si="3"/>
        <v>7.0005</v>
      </c>
      <c r="Z8" s="173"/>
      <c r="AA8" s="174">
        <f t="shared" si="1"/>
        <v>0.28002</v>
      </c>
      <c r="AB8" s="180">
        <v>1</v>
      </c>
      <c r="AC8" s="176">
        <f>AA8/Y2</f>
        <v>0.18667999999999998</v>
      </c>
      <c r="AD8" s="177">
        <f t="shared" si="2"/>
        <v>0.28002</v>
      </c>
      <c r="AE8" s="178"/>
      <c r="AF8" s="178"/>
      <c r="AG8" s="178"/>
    </row>
    <row r="9" spans="2:33" ht="18.75" customHeight="1">
      <c r="B9" s="354" t="s">
        <v>114</v>
      </c>
      <c r="C9" s="355"/>
      <c r="D9" s="355"/>
      <c r="E9" s="356"/>
      <c r="F9" s="359" t="s">
        <v>286</v>
      </c>
      <c r="G9" s="358"/>
      <c r="H9" s="98">
        <v>2</v>
      </c>
      <c r="I9" s="355" t="s">
        <v>287</v>
      </c>
      <c r="J9" s="412"/>
      <c r="K9" s="412"/>
      <c r="L9" s="412"/>
      <c r="M9" s="412"/>
      <c r="N9" s="413"/>
      <c r="O9" s="410" t="str">
        <f t="shared" si="0"/>
        <v>Salt</v>
      </c>
      <c r="P9" s="411"/>
      <c r="Q9" s="411"/>
      <c r="R9" s="411"/>
      <c r="S9" s="181">
        <v>0.583</v>
      </c>
      <c r="T9" s="168" t="s">
        <v>288</v>
      </c>
      <c r="U9" s="169">
        <f>Y2*S9</f>
        <v>0.8744999999999999</v>
      </c>
      <c r="V9" s="170">
        <f>(Y2*S9)/AB9</f>
        <v>0.8744999999999999</v>
      </c>
      <c r="W9" s="171" t="s">
        <v>288</v>
      </c>
      <c r="X9" s="172">
        <v>0.01</v>
      </c>
      <c r="Y9" s="173">
        <f t="shared" si="3"/>
        <v>0.8744999999999999</v>
      </c>
      <c r="Z9" s="173"/>
      <c r="AA9" s="174">
        <f t="shared" si="1"/>
        <v>0.008745</v>
      </c>
      <c r="AB9" s="180">
        <v>1</v>
      </c>
      <c r="AC9" s="176">
        <f>AA9/Y2</f>
        <v>0.005829999999999999</v>
      </c>
      <c r="AD9" s="177">
        <f t="shared" si="2"/>
        <v>0.008745</v>
      </c>
      <c r="AE9" s="178"/>
      <c r="AF9" s="178"/>
      <c r="AG9" s="178"/>
    </row>
    <row r="10" spans="2:33" ht="18.75" customHeight="1">
      <c r="B10" s="354" t="s">
        <v>289</v>
      </c>
      <c r="C10" s="355"/>
      <c r="D10" s="355"/>
      <c r="E10" s="356"/>
      <c r="F10" s="359" t="s">
        <v>286</v>
      </c>
      <c r="G10" s="358"/>
      <c r="H10" s="98"/>
      <c r="I10" s="355" t="s">
        <v>290</v>
      </c>
      <c r="J10" s="414"/>
      <c r="K10" s="414"/>
      <c r="L10" s="414"/>
      <c r="M10" s="414"/>
      <c r="N10" s="415"/>
      <c r="O10" s="410" t="str">
        <f t="shared" si="0"/>
        <v>Ground White Pepper</v>
      </c>
      <c r="P10" s="411"/>
      <c r="Q10" s="411"/>
      <c r="R10" s="411"/>
      <c r="S10" s="183">
        <v>0.583</v>
      </c>
      <c r="T10" s="168" t="s">
        <v>288</v>
      </c>
      <c r="U10" s="169">
        <f>Y2*S10</f>
        <v>0.8744999999999999</v>
      </c>
      <c r="V10" s="170">
        <f>(Y2*S10)/AB10</f>
        <v>0.8744999999999999</v>
      </c>
      <c r="W10" s="171" t="s">
        <v>288</v>
      </c>
      <c r="X10" s="172">
        <v>0.02</v>
      </c>
      <c r="Y10" s="173">
        <f t="shared" si="3"/>
        <v>0.8744999999999999</v>
      </c>
      <c r="Z10" s="173"/>
      <c r="AA10" s="174">
        <f t="shared" si="1"/>
        <v>0.01749</v>
      </c>
      <c r="AB10" s="180">
        <v>1</v>
      </c>
      <c r="AC10" s="176">
        <f>AA10/Y2</f>
        <v>0.011659999999999998</v>
      </c>
      <c r="AD10" s="177">
        <f t="shared" si="2"/>
        <v>0.01749</v>
      </c>
      <c r="AE10" s="178"/>
      <c r="AF10" s="178"/>
      <c r="AG10" s="178"/>
    </row>
    <row r="11" spans="2:33" ht="18.75" customHeight="1">
      <c r="B11" s="354" t="s">
        <v>291</v>
      </c>
      <c r="C11" s="355"/>
      <c r="D11" s="355"/>
      <c r="E11" s="356"/>
      <c r="F11" s="359" t="s">
        <v>292</v>
      </c>
      <c r="G11" s="358"/>
      <c r="H11" s="98"/>
      <c r="I11" s="355" t="s">
        <v>293</v>
      </c>
      <c r="J11" s="414"/>
      <c r="K11" s="414"/>
      <c r="L11" s="414"/>
      <c r="M11" s="414"/>
      <c r="N11" s="415"/>
      <c r="O11" s="416" t="str">
        <f t="shared" si="0"/>
        <v>Salad Dressing (Mayo - Type)</v>
      </c>
      <c r="P11" s="362"/>
      <c r="Q11" s="362"/>
      <c r="R11" s="362"/>
      <c r="S11" s="181">
        <v>2.833</v>
      </c>
      <c r="T11" s="168" t="s">
        <v>99</v>
      </c>
      <c r="U11" s="169">
        <f>Y2*S11</f>
        <v>4.2495</v>
      </c>
      <c r="V11" s="170">
        <f>(Y2*S11)/AB11</f>
        <v>4.2495</v>
      </c>
      <c r="W11" s="171" t="s">
        <v>99</v>
      </c>
      <c r="X11" s="172">
        <v>0.5</v>
      </c>
      <c r="Y11" s="173">
        <f t="shared" si="3"/>
        <v>4.2495</v>
      </c>
      <c r="Z11" s="173"/>
      <c r="AA11" s="174">
        <f t="shared" si="1"/>
        <v>2.12475</v>
      </c>
      <c r="AB11" s="180">
        <v>1</v>
      </c>
      <c r="AC11" s="176">
        <f>AA11/Y2</f>
        <v>1.4165</v>
      </c>
      <c r="AD11" s="177">
        <f t="shared" si="2"/>
        <v>2.12475</v>
      </c>
      <c r="AE11" s="178"/>
      <c r="AF11" s="178"/>
      <c r="AG11" s="178"/>
    </row>
    <row r="12" spans="2:33" ht="18.75" customHeight="1">
      <c r="B12" s="354" t="s">
        <v>294</v>
      </c>
      <c r="C12" s="355"/>
      <c r="D12" s="355"/>
      <c r="E12" s="356"/>
      <c r="F12" s="359" t="s">
        <v>10</v>
      </c>
      <c r="G12" s="358"/>
      <c r="H12" s="98"/>
      <c r="I12" s="355"/>
      <c r="J12" s="414"/>
      <c r="K12" s="414"/>
      <c r="L12" s="414"/>
      <c r="M12" s="414"/>
      <c r="N12" s="415"/>
      <c r="O12" s="354" t="str">
        <f>B12</f>
        <v>Yellow Onions, Fresh, Diced 1/8"</v>
      </c>
      <c r="P12" s="360"/>
      <c r="Q12" s="360"/>
      <c r="R12" s="360"/>
      <c r="S12" s="179">
        <v>4.667</v>
      </c>
      <c r="T12" s="168" t="s">
        <v>58</v>
      </c>
      <c r="U12" s="169">
        <f>Y2*S12</f>
        <v>7.0005</v>
      </c>
      <c r="V12" s="170">
        <f>(Y2*S12)/AB12</f>
        <v>7.778333333333332</v>
      </c>
      <c r="W12" s="171" t="s">
        <v>58</v>
      </c>
      <c r="X12" s="172">
        <v>0.02</v>
      </c>
      <c r="Y12" s="173">
        <f t="shared" si="3"/>
        <v>7.778333333333332</v>
      </c>
      <c r="Z12" s="173"/>
      <c r="AA12" s="174">
        <f t="shared" si="1"/>
        <v>0.15556666666666666</v>
      </c>
      <c r="AB12" s="180">
        <v>0.9</v>
      </c>
      <c r="AC12" s="176">
        <f>AA12/Y2</f>
        <v>0.1037111111111111</v>
      </c>
      <c r="AD12" s="177">
        <f t="shared" si="2"/>
        <v>0.15556666666666666</v>
      </c>
      <c r="AE12" s="178"/>
      <c r="AF12" s="178"/>
      <c r="AG12" s="178"/>
    </row>
    <row r="13" spans="2:33" ht="18.75" customHeight="1">
      <c r="B13" s="354" t="s">
        <v>295</v>
      </c>
      <c r="C13" s="355"/>
      <c r="D13" s="355"/>
      <c r="E13" s="356"/>
      <c r="F13" s="357" t="s">
        <v>296</v>
      </c>
      <c r="G13" s="358"/>
      <c r="H13" s="98"/>
      <c r="I13" s="355" t="s">
        <v>297</v>
      </c>
      <c r="J13" s="412"/>
      <c r="K13" s="412"/>
      <c r="L13" s="412"/>
      <c r="M13" s="412"/>
      <c r="N13" s="413"/>
      <c r="O13" s="410" t="str">
        <f t="shared" si="0"/>
        <v>Diced Red Peppers, Canned, Drained</v>
      </c>
      <c r="P13" s="411"/>
      <c r="Q13" s="411"/>
      <c r="R13" s="411"/>
      <c r="S13" s="181">
        <v>14</v>
      </c>
      <c r="T13" s="168" t="s">
        <v>111</v>
      </c>
      <c r="U13" s="169">
        <f>Y2*S13</f>
        <v>21</v>
      </c>
      <c r="V13" s="170">
        <f>(Y2*S13)/AB13</f>
        <v>21</v>
      </c>
      <c r="W13" s="171" t="s">
        <v>111</v>
      </c>
      <c r="X13" s="172">
        <v>0.06</v>
      </c>
      <c r="Y13" s="173">
        <f t="shared" si="3"/>
        <v>21</v>
      </c>
      <c r="Z13" s="173"/>
      <c r="AA13" s="174">
        <f t="shared" si="1"/>
        <v>1.26</v>
      </c>
      <c r="AB13" s="180">
        <v>1</v>
      </c>
      <c r="AC13" s="176">
        <f>AA13/Y2</f>
        <v>0.84</v>
      </c>
      <c r="AD13" s="177">
        <f t="shared" si="2"/>
        <v>1.26</v>
      </c>
      <c r="AE13" s="178"/>
      <c r="AF13" s="178"/>
      <c r="AG13" s="178"/>
    </row>
    <row r="14" spans="2:33" ht="18.75" customHeight="1">
      <c r="B14" s="354" t="s">
        <v>298</v>
      </c>
      <c r="C14" s="355"/>
      <c r="D14" s="355"/>
      <c r="E14" s="356"/>
      <c r="F14" s="357" t="s">
        <v>296</v>
      </c>
      <c r="G14" s="358"/>
      <c r="H14" s="98"/>
      <c r="I14" s="355" t="s">
        <v>299</v>
      </c>
      <c r="J14" s="412"/>
      <c r="K14" s="412"/>
      <c r="L14" s="412"/>
      <c r="M14" s="412"/>
      <c r="N14" s="413"/>
      <c r="O14" s="410" t="str">
        <f t="shared" si="0"/>
        <v>Sweet Pickle Relish, Drained</v>
      </c>
      <c r="P14" s="411"/>
      <c r="Q14" s="411"/>
      <c r="R14" s="411"/>
      <c r="S14" s="181">
        <v>14</v>
      </c>
      <c r="T14" s="168" t="s">
        <v>111</v>
      </c>
      <c r="U14" s="169">
        <f>Y2*S14</f>
        <v>21</v>
      </c>
      <c r="V14" s="170">
        <f>(Y2*S14)/AB14</f>
        <v>21</v>
      </c>
      <c r="W14" s="171" t="s">
        <v>111</v>
      </c>
      <c r="X14" s="172">
        <v>0.03</v>
      </c>
      <c r="Y14" s="173">
        <f t="shared" si="3"/>
        <v>21</v>
      </c>
      <c r="Z14" s="173"/>
      <c r="AA14" s="174">
        <f t="shared" si="1"/>
        <v>0.63</v>
      </c>
      <c r="AB14" s="180">
        <v>1</v>
      </c>
      <c r="AC14" s="176">
        <f>AA14/Y2</f>
        <v>0.42</v>
      </c>
      <c r="AD14" s="177">
        <f t="shared" si="2"/>
        <v>0.63</v>
      </c>
      <c r="AE14" s="178"/>
      <c r="AF14" s="178"/>
      <c r="AG14" s="178"/>
    </row>
    <row r="15" spans="2:33" ht="18.75" customHeight="1">
      <c r="B15" s="354"/>
      <c r="C15" s="355"/>
      <c r="D15" s="355"/>
      <c r="E15" s="356"/>
      <c r="F15" s="357"/>
      <c r="G15" s="358"/>
      <c r="H15" s="98"/>
      <c r="I15" s="355"/>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412"/>
      <c r="K16" s="412"/>
      <c r="L16" s="412"/>
      <c r="M16" s="412"/>
      <c r="N16" s="413"/>
      <c r="O16" s="410">
        <f t="shared" si="0"/>
        <v>0</v>
      </c>
      <c r="P16" s="411"/>
      <c r="Q16" s="411"/>
      <c r="R16" s="411"/>
      <c r="S16" s="181"/>
      <c r="T16" s="168"/>
      <c r="U16" s="169"/>
      <c r="V16" s="170"/>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412"/>
      <c r="K17" s="412"/>
      <c r="L17" s="412"/>
      <c r="M17" s="412"/>
      <c r="N17" s="413"/>
      <c r="O17" s="410">
        <f t="shared" si="0"/>
        <v>0</v>
      </c>
      <c r="P17" s="411"/>
      <c r="Q17" s="411"/>
      <c r="R17" s="411"/>
      <c r="S17" s="181"/>
      <c r="T17" s="168"/>
      <c r="U17" s="169"/>
      <c r="V17" s="170"/>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412"/>
      <c r="K18" s="412"/>
      <c r="L18" s="412"/>
      <c r="M18" s="412"/>
      <c r="N18" s="413"/>
      <c r="O18" s="410">
        <f t="shared" si="0"/>
        <v>0</v>
      </c>
      <c r="P18" s="411"/>
      <c r="Q18" s="411"/>
      <c r="R18" s="411"/>
      <c r="S18" s="181"/>
      <c r="T18" s="168"/>
      <c r="U18" s="169"/>
      <c r="V18" s="170"/>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412"/>
      <c r="K19" s="412"/>
      <c r="L19" s="412"/>
      <c r="M19" s="412"/>
      <c r="N19" s="413"/>
      <c r="O19" s="410">
        <f t="shared" si="0"/>
        <v>0</v>
      </c>
      <c r="P19" s="411"/>
      <c r="Q19" s="411"/>
      <c r="R19" s="411"/>
      <c r="S19" s="181"/>
      <c r="T19" s="168"/>
      <c r="U19" s="169"/>
      <c r="V19" s="184"/>
      <c r="W19" s="171"/>
      <c r="X19" s="172"/>
      <c r="Y19" s="169"/>
      <c r="Z19" s="169"/>
      <c r="AA19" s="174"/>
      <c r="AB19" s="180"/>
      <c r="AC19" s="176"/>
      <c r="AD19" s="182"/>
      <c r="AE19" s="178"/>
      <c r="AF19" s="178"/>
      <c r="AG19" s="178"/>
    </row>
    <row r="20" spans="2:33" ht="18.75" customHeight="1">
      <c r="B20" s="354"/>
      <c r="C20" s="355"/>
      <c r="D20" s="355"/>
      <c r="E20" s="356"/>
      <c r="F20" s="357"/>
      <c r="G20" s="358"/>
      <c r="H20" s="98"/>
      <c r="I20" s="355"/>
      <c r="J20" s="412"/>
      <c r="K20" s="412"/>
      <c r="L20" s="412"/>
      <c r="M20" s="412"/>
      <c r="N20" s="413"/>
      <c r="O20" s="410">
        <f>B20</f>
        <v>0</v>
      </c>
      <c r="P20" s="411"/>
      <c r="Q20" s="411"/>
      <c r="R20" s="411"/>
      <c r="S20" s="181"/>
      <c r="T20" s="168"/>
      <c r="U20" s="169"/>
      <c r="V20" s="170"/>
      <c r="W20" s="171"/>
      <c r="X20" s="172"/>
      <c r="Y20" s="169"/>
      <c r="Z20" s="169"/>
      <c r="AA20" s="174"/>
      <c r="AB20" s="180"/>
      <c r="AC20" s="176"/>
      <c r="AD20" s="182"/>
      <c r="AE20" s="178"/>
      <c r="AF20" s="178"/>
      <c r="AG20" s="178"/>
    </row>
    <row r="21" spans="2:33" ht="18.75" customHeight="1" thickBot="1">
      <c r="B21" s="417"/>
      <c r="C21" s="418"/>
      <c r="D21" s="418"/>
      <c r="E21" s="419"/>
      <c r="F21" s="357"/>
      <c r="G21" s="358"/>
      <c r="H21" s="185"/>
      <c r="I21" s="418"/>
      <c r="J21" s="420"/>
      <c r="K21" s="420"/>
      <c r="L21" s="420"/>
      <c r="M21" s="420"/>
      <c r="N21" s="421"/>
      <c r="O21" s="410">
        <f>B21</f>
        <v>0</v>
      </c>
      <c r="P21" s="411"/>
      <c r="Q21" s="411"/>
      <c r="R21" s="411"/>
      <c r="S21" s="181"/>
      <c r="T21" s="168"/>
      <c r="U21" s="169"/>
      <c r="V21" s="184"/>
      <c r="W21" s="171"/>
      <c r="X21" s="172"/>
      <c r="Y21" s="169"/>
      <c r="Z21" s="169"/>
      <c r="AA21" s="174"/>
      <c r="AB21" s="180"/>
      <c r="AC21" s="176"/>
      <c r="AD21" s="182"/>
      <c r="AE21" s="178"/>
      <c r="AF21" s="178"/>
      <c r="AG21" s="178"/>
    </row>
    <row r="22" spans="2:33" ht="25.5" customHeight="1" thickBot="1">
      <c r="B22" s="186"/>
      <c r="C22" s="202"/>
      <c r="D22" s="202"/>
      <c r="E22" s="202"/>
      <c r="F22" s="202"/>
      <c r="G22" s="202"/>
      <c r="H22" s="202"/>
      <c r="I22" s="202"/>
      <c r="J22" s="202"/>
      <c r="K22" s="202"/>
      <c r="L22" s="203"/>
      <c r="M22" s="208"/>
      <c r="N22" s="208"/>
      <c r="O22" s="422" t="s">
        <v>47</v>
      </c>
      <c r="P22" s="423"/>
      <c r="Q22" s="423"/>
      <c r="R22" s="424"/>
      <c r="S22" s="425" t="s">
        <v>7</v>
      </c>
      <c r="T22" s="424"/>
      <c r="U22" s="424"/>
      <c r="V22" s="424"/>
      <c r="W22" s="424"/>
      <c r="X22" s="424"/>
      <c r="Y22" s="424"/>
      <c r="Z22" s="424"/>
      <c r="AA22" s="424"/>
      <c r="AB22" s="424"/>
      <c r="AC22" s="424"/>
      <c r="AD22" s="122">
        <f>ROUNDUP(SUM(AD6:AD21),5)</f>
        <v>19.1953</v>
      </c>
      <c r="AE22" s="178"/>
      <c r="AF22" s="178"/>
      <c r="AG22" s="178"/>
    </row>
    <row r="23" spans="2:33" ht="20.25" customHeight="1">
      <c r="B23" s="426" t="s">
        <v>45</v>
      </c>
      <c r="C23" s="427"/>
      <c r="D23" s="427"/>
      <c r="E23" s="427"/>
      <c r="F23" s="427"/>
      <c r="G23" s="427"/>
      <c r="H23" s="427"/>
      <c r="I23" s="427"/>
      <c r="J23" s="427"/>
      <c r="K23" s="427"/>
      <c r="L23" s="428"/>
      <c r="M23" s="189"/>
      <c r="N23" s="189"/>
      <c r="O23" s="429"/>
      <c r="P23" s="430"/>
      <c r="Q23" s="430"/>
      <c r="R23" s="430"/>
      <c r="S23" s="190"/>
      <c r="T23" s="190"/>
      <c r="U23" s="190"/>
      <c r="V23" s="190"/>
      <c r="W23" s="190"/>
      <c r="X23" s="112" t="s">
        <v>9</v>
      </c>
      <c r="Y23" s="112"/>
      <c r="Z23" s="112"/>
      <c r="AA23" s="112"/>
      <c r="AB23" s="112"/>
      <c r="AC23" s="112"/>
      <c r="AD23" s="125">
        <f>ROUND(AD22*10/100,5)</f>
        <v>1.91953</v>
      </c>
      <c r="AE23" s="178"/>
      <c r="AF23" s="178"/>
      <c r="AG23" s="178"/>
    </row>
    <row r="24" spans="2:33" ht="22.5" customHeight="1" thickBot="1">
      <c r="B24" s="332" t="s">
        <v>42</v>
      </c>
      <c r="C24" s="435"/>
      <c r="D24" s="435"/>
      <c r="E24" s="435"/>
      <c r="F24" s="435"/>
      <c r="G24" s="218"/>
      <c r="H24" s="334" t="s">
        <v>46</v>
      </c>
      <c r="I24" s="334"/>
      <c r="J24" s="334"/>
      <c r="K24" s="435"/>
      <c r="L24" s="436"/>
      <c r="M24" s="218"/>
      <c r="N24" s="218"/>
      <c r="O24" s="148"/>
      <c r="P24" s="210"/>
      <c r="Q24" s="399"/>
      <c r="R24" s="399"/>
      <c r="S24" s="193"/>
      <c r="T24" s="193"/>
      <c r="U24" s="193"/>
      <c r="V24" s="193"/>
      <c r="W24" s="193"/>
      <c r="X24" s="94" t="s">
        <v>6</v>
      </c>
      <c r="Y24" s="94"/>
      <c r="Z24" s="94"/>
      <c r="AA24" s="94"/>
      <c r="AB24" s="94"/>
      <c r="AC24" s="94"/>
      <c r="AD24" s="130">
        <f>AD22+AD23</f>
        <v>21.114829999999998</v>
      </c>
      <c r="AE24" s="178"/>
      <c r="AF24" s="178"/>
      <c r="AG24" s="178"/>
    </row>
    <row r="25" spans="19:33" ht="7.5" customHeight="1" thickBot="1">
      <c r="S25" s="322"/>
      <c r="T25" s="322"/>
      <c r="U25" s="215"/>
      <c r="V25" s="215"/>
      <c r="W25" s="215"/>
      <c r="X25" s="215"/>
      <c r="Y25" s="215"/>
      <c r="Z25" s="215"/>
      <c r="AA25" s="215"/>
      <c r="AB25" s="205"/>
      <c r="AC25" s="205"/>
      <c r="AD25" s="205"/>
      <c r="AE25" s="151"/>
      <c r="AF25" s="151"/>
      <c r="AG25" s="151"/>
    </row>
    <row r="26" spans="2:33" ht="20.25" customHeight="1">
      <c r="B26" s="212" t="s">
        <v>35</v>
      </c>
      <c r="C26" s="316" t="s">
        <v>36</v>
      </c>
      <c r="D26" s="316"/>
      <c r="E26" s="65" t="s">
        <v>37</v>
      </c>
      <c r="F26" s="65" t="s">
        <v>38</v>
      </c>
      <c r="G26" s="65" t="s">
        <v>39</v>
      </c>
      <c r="H26" s="316" t="s">
        <v>40</v>
      </c>
      <c r="I26" s="316"/>
      <c r="J26" s="316" t="s">
        <v>41</v>
      </c>
      <c r="K26" s="316"/>
      <c r="L26" s="316" t="s">
        <v>52</v>
      </c>
      <c r="M26" s="316"/>
      <c r="N26" s="212" t="s">
        <v>136</v>
      </c>
      <c r="O26" s="437" t="s">
        <v>5</v>
      </c>
      <c r="P26" s="325"/>
      <c r="Q26" s="325"/>
      <c r="R26" s="208"/>
      <c r="S26" s="325"/>
      <c r="T26" s="326"/>
      <c r="U26" s="216"/>
      <c r="V26" s="216"/>
      <c r="W26" s="216"/>
      <c r="X26" s="314" t="s">
        <v>130</v>
      </c>
      <c r="Y26" s="315"/>
      <c r="Z26" s="315"/>
      <c r="AA26" s="315"/>
      <c r="AB26" s="315"/>
      <c r="AC26" s="217"/>
      <c r="AD26" s="197">
        <f>AD24/Y2</f>
        <v>14.076553333333331</v>
      </c>
      <c r="AE26" s="194"/>
      <c r="AF26" s="194"/>
      <c r="AG26" s="194"/>
    </row>
    <row r="27" spans="2:33" ht="37.5" customHeight="1">
      <c r="B27" s="212"/>
      <c r="C27" s="316"/>
      <c r="D27" s="316"/>
      <c r="E27" s="65"/>
      <c r="F27" s="65"/>
      <c r="G27" s="65"/>
      <c r="H27" s="316"/>
      <c r="I27" s="316"/>
      <c r="J27" s="316"/>
      <c r="K27" s="316"/>
      <c r="L27" s="316"/>
      <c r="M27" s="316"/>
      <c r="N27" s="200">
        <f ca="1">NOW()</f>
        <v>42374.55450046296</v>
      </c>
      <c r="O27" s="195" t="s">
        <v>19</v>
      </c>
      <c r="P27" s="196" t="s">
        <v>20</v>
      </c>
      <c r="Q27" s="241" t="s">
        <v>21</v>
      </c>
      <c r="R27" s="242" t="s">
        <v>22</v>
      </c>
      <c r="S27" s="431" t="s">
        <v>8</v>
      </c>
      <c r="T27" s="432"/>
      <c r="U27" s="213"/>
      <c r="V27" s="213"/>
      <c r="W27" s="213"/>
      <c r="X27" s="198"/>
      <c r="Y27" s="214" t="s">
        <v>131</v>
      </c>
      <c r="Z27" s="214"/>
      <c r="AA27" s="214"/>
      <c r="AB27" s="214" t="s">
        <v>23</v>
      </c>
      <c r="AC27" s="433" t="s">
        <v>24</v>
      </c>
      <c r="AD27" s="434"/>
      <c r="AE27" s="194"/>
      <c r="AF27" s="194"/>
      <c r="AG27" s="194"/>
    </row>
    <row r="28" spans="15:30" ht="19.5" customHeight="1" thickBot="1">
      <c r="O28" s="142">
        <f>Y2</f>
        <v>1.5</v>
      </c>
      <c r="P28" s="143"/>
      <c r="Q28" s="144">
        <f>AD24</f>
        <v>21.114829999999998</v>
      </c>
      <c r="R28" s="145">
        <v>0</v>
      </c>
      <c r="S28" s="310">
        <f>Q28+R28</f>
        <v>21.114829999999998</v>
      </c>
      <c r="T28" s="311"/>
      <c r="U28" s="146"/>
      <c r="V28" s="147"/>
      <c r="W28" s="147"/>
      <c r="X28" s="148"/>
      <c r="Y28" s="149">
        <f>AD26/AB28</f>
        <v>46.92184444444444</v>
      </c>
      <c r="Z28" s="149"/>
      <c r="AA28" s="149"/>
      <c r="AB28" s="150">
        <v>0.3</v>
      </c>
      <c r="AC28" s="312">
        <f ca="1">NOW()</f>
        <v>42374.55450046296</v>
      </c>
      <c r="AD28" s="313"/>
    </row>
  </sheetData>
  <sheetProtection/>
  <mergeCells count="101">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B14:E14"/>
    <mergeCell ref="F14:G14"/>
    <mergeCell ref="I14:N14"/>
    <mergeCell ref="O14:R14"/>
    <mergeCell ref="B15:E15"/>
    <mergeCell ref="F15:G15"/>
    <mergeCell ref="I15:N15"/>
    <mergeCell ref="O15:R15"/>
    <mergeCell ref="B16:E16"/>
    <mergeCell ref="F16:G16"/>
    <mergeCell ref="I16:N16"/>
    <mergeCell ref="O16:R16"/>
    <mergeCell ref="B17:E17"/>
    <mergeCell ref="F17:G17"/>
    <mergeCell ref="I17:N17"/>
    <mergeCell ref="O17:R17"/>
    <mergeCell ref="B18:E18"/>
    <mergeCell ref="F18:G18"/>
    <mergeCell ref="I18:N18"/>
    <mergeCell ref="O18:R18"/>
    <mergeCell ref="B19:E19"/>
    <mergeCell ref="F19:G19"/>
    <mergeCell ref="I19:N19"/>
    <mergeCell ref="O19:R19"/>
    <mergeCell ref="B20:E20"/>
    <mergeCell ref="F20:G20"/>
    <mergeCell ref="I20:N20"/>
    <mergeCell ref="O20:R20"/>
    <mergeCell ref="B21:E21"/>
    <mergeCell ref="F21:G21"/>
    <mergeCell ref="I21:N21"/>
    <mergeCell ref="O21:R21"/>
    <mergeCell ref="O22:R22"/>
    <mergeCell ref="S22:AC22"/>
    <mergeCell ref="B23:L23"/>
    <mergeCell ref="O23:R23"/>
    <mergeCell ref="B24:F24"/>
    <mergeCell ref="H24:I24"/>
    <mergeCell ref="J24:L24"/>
    <mergeCell ref="Q24:R24"/>
    <mergeCell ref="S25:T25"/>
    <mergeCell ref="C26:D26"/>
    <mergeCell ref="H26:I26"/>
    <mergeCell ref="J26:K26"/>
    <mergeCell ref="L26:M26"/>
    <mergeCell ref="O26:Q26"/>
    <mergeCell ref="S26:T26"/>
    <mergeCell ref="AC27:AD27"/>
    <mergeCell ref="S28:T28"/>
    <mergeCell ref="AC28:AD28"/>
    <mergeCell ref="X26:AB26"/>
    <mergeCell ref="C27:D27"/>
    <mergeCell ref="H27:I27"/>
    <mergeCell ref="J27:K27"/>
    <mergeCell ref="L27:M27"/>
    <mergeCell ref="S27:T27"/>
  </mergeCells>
  <hyperlinks>
    <hyperlink ref="N1" location="'MENU ITEM LIST'!A1" display="BACK TO MENU LIST"/>
  </hyperlinks>
  <printOptions/>
  <pageMargins left="0.7" right="0.45" top="0.75" bottom="0.5" header="0.3" footer="0.3"/>
  <pageSetup horizontalDpi="600" verticalDpi="600" orientation="landscape" scale="85"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dimension ref="B1:AI27"/>
  <sheetViews>
    <sheetView zoomScalePageLayoutView="0" workbookViewId="0" topLeftCell="A1">
      <selection activeCell="A3" sqref="A1:A16384"/>
    </sheetView>
  </sheetViews>
  <sheetFormatPr defaultColWidth="9.140625" defaultRowHeight="12.75"/>
  <cols>
    <col min="1" max="1" width="9.140625" style="257"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38.85156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3.42187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392" t="s">
        <v>300</v>
      </c>
      <c r="E2" s="392"/>
      <c r="F2" s="392"/>
      <c r="G2" s="392"/>
      <c r="H2" s="392"/>
      <c r="I2" s="205" t="s">
        <v>55</v>
      </c>
      <c r="J2" s="90">
        <v>3</v>
      </c>
      <c r="K2" s="205" t="s">
        <v>48</v>
      </c>
      <c r="L2" s="152"/>
      <c r="M2" s="91"/>
      <c r="N2" s="92"/>
      <c r="O2" s="397" t="s">
        <v>17</v>
      </c>
      <c r="P2" s="397"/>
      <c r="Q2" s="394" t="str">
        <f>D2</f>
        <v>Chicken Salad</v>
      </c>
      <c r="R2" s="394"/>
      <c r="S2" s="394"/>
      <c r="T2" s="394"/>
      <c r="U2" s="395"/>
      <c r="V2" s="153"/>
      <c r="W2" s="153"/>
      <c r="X2" s="205" t="s">
        <v>55</v>
      </c>
      <c r="Y2" s="94">
        <f>J2</f>
        <v>3</v>
      </c>
      <c r="Z2" s="112"/>
      <c r="AA2" s="95" t="s">
        <v>53</v>
      </c>
      <c r="AB2" s="96">
        <f>L2</f>
        <v>0</v>
      </c>
      <c r="AC2" s="154">
        <f>M2</f>
        <v>0</v>
      </c>
      <c r="AD2" s="155"/>
      <c r="AE2" s="156"/>
      <c r="AF2" s="156"/>
      <c r="AG2" s="156"/>
      <c r="AH2" s="155"/>
      <c r="AI2" s="155"/>
    </row>
    <row r="3" spans="2:35" ht="19.5" customHeight="1">
      <c r="B3" s="201"/>
      <c r="C3" s="373" t="s">
        <v>301</v>
      </c>
      <c r="D3" s="398"/>
      <c r="E3" s="398"/>
      <c r="F3" s="398"/>
      <c r="G3" s="398"/>
      <c r="H3" s="398"/>
      <c r="I3" s="157"/>
      <c r="J3" s="215" t="s">
        <v>302</v>
      </c>
      <c r="K3" s="205"/>
      <c r="L3" s="96"/>
      <c r="M3" s="158"/>
      <c r="N3" s="93"/>
      <c r="O3" s="205"/>
      <c r="P3" s="205"/>
      <c r="Q3" s="400">
        <f>D3</f>
        <v>0</v>
      </c>
      <c r="R3" s="398"/>
      <c r="S3" s="398"/>
      <c r="T3" s="398"/>
      <c r="U3" s="398"/>
      <c r="V3" s="398"/>
      <c r="W3" s="398"/>
      <c r="X3" s="205"/>
      <c r="Y3" s="112" t="str">
        <f>J3</f>
        <v>pound</v>
      </c>
      <c r="Z3" s="112"/>
      <c r="AA3" s="95"/>
      <c r="AB3" s="96"/>
      <c r="AC3" s="159"/>
      <c r="AD3" s="155"/>
      <c r="AE3" s="156"/>
      <c r="AF3" s="156"/>
      <c r="AG3" s="156"/>
      <c r="AH3" s="155"/>
      <c r="AI3" s="155"/>
    </row>
    <row r="4" spans="3:35" ht="16.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96" t="s">
        <v>87</v>
      </c>
      <c r="Z5" s="396"/>
      <c r="AA5" s="211" t="s">
        <v>50</v>
      </c>
      <c r="AB5" s="211" t="s">
        <v>13</v>
      </c>
      <c r="AC5" s="211" t="s">
        <v>134</v>
      </c>
      <c r="AD5" s="166" t="s">
        <v>135</v>
      </c>
      <c r="AE5" s="215"/>
      <c r="AF5" s="215"/>
      <c r="AG5" s="215"/>
    </row>
    <row r="6" spans="2:33" ht="18.75" customHeight="1">
      <c r="B6" s="366" t="s">
        <v>303</v>
      </c>
      <c r="C6" s="367"/>
      <c r="D6" s="367"/>
      <c r="E6" s="368"/>
      <c r="F6" s="369" t="s">
        <v>304</v>
      </c>
      <c r="G6" s="370"/>
      <c r="H6" s="98">
        <v>1</v>
      </c>
      <c r="I6" s="367" t="s">
        <v>305</v>
      </c>
      <c r="J6" s="408"/>
      <c r="K6" s="408"/>
      <c r="L6" s="408"/>
      <c r="M6" s="408"/>
      <c r="N6" s="409"/>
      <c r="O6" s="410" t="str">
        <f aca="true" t="shared" si="0" ref="O6:O18">B6</f>
        <v>Mayonnaise</v>
      </c>
      <c r="P6" s="411"/>
      <c r="Q6" s="411"/>
      <c r="R6" s="411"/>
      <c r="S6" s="246">
        <v>0.5</v>
      </c>
      <c r="T6" s="168" t="s">
        <v>99</v>
      </c>
      <c r="U6" s="169">
        <f>S6*Y2</f>
        <v>1.5</v>
      </c>
      <c r="V6" s="170">
        <f>(Y2*S6)/AB6</f>
        <v>1.5</v>
      </c>
      <c r="W6" s="171" t="s">
        <v>99</v>
      </c>
      <c r="X6" s="172">
        <v>0.5</v>
      </c>
      <c r="Y6" s="173">
        <f aca="true" t="shared" si="1" ref="Y6:Y12">V6/1</f>
        <v>1.5</v>
      </c>
      <c r="Z6" s="173"/>
      <c r="AA6" s="174">
        <f aca="true" t="shared" si="2" ref="AA6:AA13">X6*Y6</f>
        <v>0.75</v>
      </c>
      <c r="AB6" s="175">
        <v>1</v>
      </c>
      <c r="AC6" s="176">
        <f>AA6/Y2</f>
        <v>0.25</v>
      </c>
      <c r="AD6" s="177">
        <f aca="true" t="shared" si="3" ref="AD6:AD14">AA6</f>
        <v>0.75</v>
      </c>
      <c r="AE6" s="178"/>
      <c r="AF6" s="178"/>
      <c r="AG6" s="178"/>
    </row>
    <row r="7" spans="2:33" ht="18.75" customHeight="1">
      <c r="B7" s="354" t="s">
        <v>306</v>
      </c>
      <c r="C7" s="355"/>
      <c r="D7" s="355"/>
      <c r="E7" s="356"/>
      <c r="F7" s="359" t="s">
        <v>307</v>
      </c>
      <c r="G7" s="358"/>
      <c r="H7" s="98"/>
      <c r="I7" s="355" t="s">
        <v>308</v>
      </c>
      <c r="J7" s="412"/>
      <c r="K7" s="412"/>
      <c r="L7" s="412"/>
      <c r="M7" s="412"/>
      <c r="N7" s="413"/>
      <c r="O7" s="410" t="str">
        <f t="shared" si="0"/>
        <v>Old Bay Seasoning</v>
      </c>
      <c r="P7" s="411"/>
      <c r="Q7" s="411"/>
      <c r="R7" s="411"/>
      <c r="S7" s="179">
        <v>0.583</v>
      </c>
      <c r="T7" s="168" t="s">
        <v>288</v>
      </c>
      <c r="U7" s="173">
        <f>Y2*S7</f>
        <v>1.7489999999999999</v>
      </c>
      <c r="V7" s="170">
        <f>(Y2*S7)/AB7</f>
        <v>1.7489999999999999</v>
      </c>
      <c r="W7" s="171" t="s">
        <v>288</v>
      </c>
      <c r="X7" s="172">
        <v>0.07</v>
      </c>
      <c r="Y7" s="173">
        <f t="shared" si="1"/>
        <v>1.7489999999999999</v>
      </c>
      <c r="Z7" s="173"/>
      <c r="AA7" s="174">
        <f t="shared" si="2"/>
        <v>0.12243</v>
      </c>
      <c r="AB7" s="180">
        <v>1</v>
      </c>
      <c r="AC7" s="176">
        <f>AA7/Y2</f>
        <v>0.04081</v>
      </c>
      <c r="AD7" s="177">
        <f t="shared" si="3"/>
        <v>0.12243</v>
      </c>
      <c r="AE7" s="178"/>
      <c r="AF7" s="178"/>
      <c r="AG7" s="178"/>
    </row>
    <row r="8" spans="2:33" ht="18.75" customHeight="1">
      <c r="B8" s="354" t="s">
        <v>283</v>
      </c>
      <c r="C8" s="355"/>
      <c r="D8" s="355"/>
      <c r="E8" s="356"/>
      <c r="F8" s="357" t="s">
        <v>286</v>
      </c>
      <c r="G8" s="358"/>
      <c r="H8" s="98">
        <v>2</v>
      </c>
      <c r="I8" s="355" t="s">
        <v>309</v>
      </c>
      <c r="J8" s="412"/>
      <c r="K8" s="412"/>
      <c r="L8" s="412"/>
      <c r="M8" s="412"/>
      <c r="N8" s="413"/>
      <c r="O8" s="410" t="str">
        <f>B8</f>
        <v>Pasteurized Fresh Lemon Juice (CONV)</v>
      </c>
      <c r="P8" s="411"/>
      <c r="Q8" s="411"/>
      <c r="R8" s="411"/>
      <c r="S8" s="181">
        <v>0.292</v>
      </c>
      <c r="T8" s="168" t="s">
        <v>288</v>
      </c>
      <c r="U8" s="169">
        <f>Y2*S8</f>
        <v>0.8759999999999999</v>
      </c>
      <c r="V8" s="170">
        <f>(Y2*S8)/AB8</f>
        <v>0.8759999999999999</v>
      </c>
      <c r="W8" s="171" t="s">
        <v>288</v>
      </c>
      <c r="X8" s="172">
        <v>0.01</v>
      </c>
      <c r="Y8" s="173">
        <f t="shared" si="1"/>
        <v>0.8759999999999999</v>
      </c>
      <c r="Z8" s="173"/>
      <c r="AA8" s="174">
        <f t="shared" si="2"/>
        <v>0.008759999999999999</v>
      </c>
      <c r="AB8" s="180">
        <v>1</v>
      </c>
      <c r="AC8" s="176">
        <f>AA8/Y2</f>
        <v>0.0029199999999999994</v>
      </c>
      <c r="AD8" s="177">
        <f t="shared" si="3"/>
        <v>0.008759999999999999</v>
      </c>
      <c r="AE8" s="178"/>
      <c r="AF8" s="178"/>
      <c r="AG8" s="178"/>
    </row>
    <row r="9" spans="2:33" ht="18.75" customHeight="1">
      <c r="B9" s="354" t="s">
        <v>310</v>
      </c>
      <c r="C9" s="355"/>
      <c r="D9" s="355"/>
      <c r="E9" s="356"/>
      <c r="F9" s="359" t="s">
        <v>286</v>
      </c>
      <c r="G9" s="358"/>
      <c r="H9" s="98"/>
      <c r="I9" s="355" t="s">
        <v>311</v>
      </c>
      <c r="J9" s="412"/>
      <c r="K9" s="412"/>
      <c r="L9" s="412"/>
      <c r="M9" s="412"/>
      <c r="N9" s="413"/>
      <c r="O9" s="410" t="str">
        <f t="shared" si="0"/>
        <v>Ground Marjoram</v>
      </c>
      <c r="P9" s="411"/>
      <c r="Q9" s="411"/>
      <c r="R9" s="411"/>
      <c r="S9" s="181">
        <v>0.292</v>
      </c>
      <c r="T9" s="168" t="s">
        <v>288</v>
      </c>
      <c r="U9" s="169">
        <f>Y2*S9</f>
        <v>0.8759999999999999</v>
      </c>
      <c r="V9" s="170">
        <f>(Y2*S9)/AB9</f>
        <v>0.8759999999999999</v>
      </c>
      <c r="W9" s="171" t="s">
        <v>288</v>
      </c>
      <c r="X9" s="172">
        <v>0.29</v>
      </c>
      <c r="Y9" s="173">
        <f t="shared" si="1"/>
        <v>0.8759999999999999</v>
      </c>
      <c r="Z9" s="173"/>
      <c r="AA9" s="174">
        <f t="shared" si="2"/>
        <v>0.25403999999999993</v>
      </c>
      <c r="AB9" s="180">
        <v>1</v>
      </c>
      <c r="AC9" s="176">
        <f>AA9/Y2</f>
        <v>0.08467999999999998</v>
      </c>
      <c r="AD9" s="177">
        <f t="shared" si="3"/>
        <v>0.25403999999999993</v>
      </c>
      <c r="AE9" s="178"/>
      <c r="AF9" s="178"/>
      <c r="AG9" s="178"/>
    </row>
    <row r="10" spans="2:33" ht="18.75" customHeight="1">
      <c r="B10" s="354" t="s">
        <v>312</v>
      </c>
      <c r="C10" s="355"/>
      <c r="D10" s="355"/>
      <c r="E10" s="356"/>
      <c r="F10" s="359" t="s">
        <v>313</v>
      </c>
      <c r="G10" s="358"/>
      <c r="H10" s="98">
        <v>3</v>
      </c>
      <c r="I10" s="355" t="s">
        <v>314</v>
      </c>
      <c r="J10" s="414"/>
      <c r="K10" s="414"/>
      <c r="L10" s="414"/>
      <c r="M10" s="414"/>
      <c r="N10" s="415"/>
      <c r="O10" s="410" t="str">
        <f t="shared" si="0"/>
        <v>Parsley Flakes, Dried</v>
      </c>
      <c r="P10" s="411"/>
      <c r="Q10" s="411"/>
      <c r="R10" s="411"/>
      <c r="S10" s="183">
        <v>0.917</v>
      </c>
      <c r="T10" s="168" t="s">
        <v>288</v>
      </c>
      <c r="U10" s="169">
        <f>Y2*S10</f>
        <v>2.7510000000000003</v>
      </c>
      <c r="V10" s="170">
        <f>(Y2*S10)/AB10</f>
        <v>2.7510000000000003</v>
      </c>
      <c r="W10" s="171" t="s">
        <v>288</v>
      </c>
      <c r="X10" s="172">
        <v>0.06</v>
      </c>
      <c r="Y10" s="173">
        <f t="shared" si="1"/>
        <v>2.7510000000000003</v>
      </c>
      <c r="Z10" s="173"/>
      <c r="AA10" s="174">
        <f t="shared" si="2"/>
        <v>0.16506</v>
      </c>
      <c r="AB10" s="180">
        <v>1</v>
      </c>
      <c r="AC10" s="176">
        <f>AA10/Y2</f>
        <v>0.055020000000000006</v>
      </c>
      <c r="AD10" s="177">
        <f t="shared" si="3"/>
        <v>0.16506</v>
      </c>
      <c r="AE10" s="178"/>
      <c r="AF10" s="178"/>
      <c r="AG10" s="178"/>
    </row>
    <row r="11" spans="2:33" ht="18.75" customHeight="1">
      <c r="B11" s="354" t="s">
        <v>315</v>
      </c>
      <c r="C11" s="355"/>
      <c r="D11" s="355"/>
      <c r="E11" s="356"/>
      <c r="F11" s="359" t="s">
        <v>316</v>
      </c>
      <c r="G11" s="358"/>
      <c r="H11" s="98"/>
      <c r="I11" s="355" t="s">
        <v>317</v>
      </c>
      <c r="J11" s="414"/>
      <c r="K11" s="414"/>
      <c r="L11" s="414"/>
      <c r="M11" s="414"/>
      <c r="N11" s="415"/>
      <c r="O11" s="416" t="str">
        <f t="shared" si="0"/>
        <v>Celery, Fresh, Diced 1/4"</v>
      </c>
      <c r="P11" s="362"/>
      <c r="Q11" s="362"/>
      <c r="R11" s="362"/>
      <c r="S11" s="181">
        <v>3.25</v>
      </c>
      <c r="T11" s="168" t="s">
        <v>58</v>
      </c>
      <c r="U11" s="169">
        <f>Y2*S11</f>
        <v>9.75</v>
      </c>
      <c r="V11" s="170">
        <f>(Y2*S11)/AB11</f>
        <v>10.95505617977528</v>
      </c>
      <c r="W11" s="171" t="s">
        <v>58</v>
      </c>
      <c r="X11" s="172">
        <v>0.02</v>
      </c>
      <c r="Y11" s="173">
        <f t="shared" si="1"/>
        <v>10.95505617977528</v>
      </c>
      <c r="Z11" s="173"/>
      <c r="AA11" s="174">
        <f t="shared" si="2"/>
        <v>0.2191011235955056</v>
      </c>
      <c r="AB11" s="180">
        <v>0.89</v>
      </c>
      <c r="AC11" s="176">
        <f>AA11/Y2</f>
        <v>0.07303370786516854</v>
      </c>
      <c r="AD11" s="177">
        <f t="shared" si="3"/>
        <v>0.2191011235955056</v>
      </c>
      <c r="AE11" s="178"/>
      <c r="AF11" s="178"/>
      <c r="AG11" s="178"/>
    </row>
    <row r="12" spans="2:33" ht="18.75" customHeight="1">
      <c r="B12" s="354" t="s">
        <v>318</v>
      </c>
      <c r="C12" s="355"/>
      <c r="D12" s="355"/>
      <c r="E12" s="356"/>
      <c r="F12" s="359" t="s">
        <v>319</v>
      </c>
      <c r="G12" s="358"/>
      <c r="H12" s="98"/>
      <c r="I12" s="355"/>
      <c r="J12" s="414"/>
      <c r="K12" s="414"/>
      <c r="L12" s="414"/>
      <c r="M12" s="414"/>
      <c r="N12" s="415"/>
      <c r="O12" s="354" t="str">
        <f>B12</f>
        <v>Yellow Onions, Fresh, Diced 1/4"</v>
      </c>
      <c r="P12" s="360"/>
      <c r="Q12" s="360"/>
      <c r="R12" s="360"/>
      <c r="S12" s="179">
        <v>0.583</v>
      </c>
      <c r="T12" s="168" t="s">
        <v>58</v>
      </c>
      <c r="U12" s="169">
        <f>Y2*S12</f>
        <v>1.7489999999999999</v>
      </c>
      <c r="V12" s="170">
        <f>(Y2*S12)/AB12</f>
        <v>1.9433333333333331</v>
      </c>
      <c r="W12" s="171" t="s">
        <v>58</v>
      </c>
      <c r="X12" s="172">
        <v>0.02</v>
      </c>
      <c r="Y12" s="173">
        <f t="shared" si="1"/>
        <v>1.9433333333333331</v>
      </c>
      <c r="Z12" s="173"/>
      <c r="AA12" s="174">
        <f t="shared" si="2"/>
        <v>0.03886666666666666</v>
      </c>
      <c r="AB12" s="180">
        <v>0.9</v>
      </c>
      <c r="AC12" s="176">
        <f>AA12/Y2</f>
        <v>0.012955555555555553</v>
      </c>
      <c r="AD12" s="177">
        <f t="shared" si="3"/>
        <v>0.03886666666666666</v>
      </c>
      <c r="AE12" s="178"/>
      <c r="AF12" s="178"/>
      <c r="AG12" s="178"/>
    </row>
    <row r="13" spans="2:33" ht="30" customHeight="1">
      <c r="B13" s="354" t="s">
        <v>320</v>
      </c>
      <c r="C13" s="355"/>
      <c r="D13" s="355"/>
      <c r="E13" s="356"/>
      <c r="F13" s="357" t="s">
        <v>321</v>
      </c>
      <c r="G13" s="358"/>
      <c r="H13" s="98"/>
      <c r="I13" s="355"/>
      <c r="J13" s="412"/>
      <c r="K13" s="412"/>
      <c r="L13" s="412"/>
      <c r="M13" s="412"/>
      <c r="N13" s="413"/>
      <c r="O13" s="410" t="str">
        <f t="shared" si="0"/>
        <v>Pulled Diced Mixed chicken Meat, Cooked </v>
      </c>
      <c r="P13" s="411"/>
      <c r="Q13" s="411"/>
      <c r="R13" s="411"/>
      <c r="S13" s="181">
        <v>8</v>
      </c>
      <c r="T13" s="168" t="s">
        <v>58</v>
      </c>
      <c r="U13" s="169">
        <f>Y2*S13</f>
        <v>24</v>
      </c>
      <c r="V13" s="170">
        <f>(Y2*S13)/AB13</f>
        <v>24</v>
      </c>
      <c r="W13" s="171" t="s">
        <v>60</v>
      </c>
      <c r="X13" s="172">
        <v>3.09</v>
      </c>
      <c r="Y13" s="173">
        <f>V13/16</f>
        <v>1.5</v>
      </c>
      <c r="Z13" s="173"/>
      <c r="AA13" s="174">
        <f t="shared" si="2"/>
        <v>4.635</v>
      </c>
      <c r="AB13" s="180">
        <v>1</v>
      </c>
      <c r="AC13" s="176">
        <f>AA13/Y2</f>
        <v>1.545</v>
      </c>
      <c r="AD13" s="177">
        <f t="shared" si="3"/>
        <v>4.635</v>
      </c>
      <c r="AE13" s="178"/>
      <c r="AF13" s="178"/>
      <c r="AG13" s="178"/>
    </row>
    <row r="14" spans="2:33" ht="18.75" customHeight="1">
      <c r="B14" s="354"/>
      <c r="C14" s="355"/>
      <c r="D14" s="355"/>
      <c r="E14" s="356"/>
      <c r="F14" s="357"/>
      <c r="G14" s="358"/>
      <c r="H14" s="98"/>
      <c r="I14" s="355" t="s">
        <v>322</v>
      </c>
      <c r="J14" s="412"/>
      <c r="K14" s="412"/>
      <c r="L14" s="412"/>
      <c r="M14" s="412"/>
      <c r="N14" s="413"/>
      <c r="O14" s="410">
        <f t="shared" si="0"/>
        <v>0</v>
      </c>
      <c r="P14" s="411"/>
      <c r="Q14" s="411"/>
      <c r="R14" s="411"/>
      <c r="S14" s="181"/>
      <c r="T14" s="168"/>
      <c r="U14" s="169"/>
      <c r="V14" s="170"/>
      <c r="W14" s="171"/>
      <c r="X14" s="172"/>
      <c r="Y14" s="173"/>
      <c r="Z14" s="173"/>
      <c r="AA14" s="174"/>
      <c r="AB14" s="180"/>
      <c r="AC14" s="176"/>
      <c r="AD14" s="182">
        <f t="shared" si="3"/>
        <v>0</v>
      </c>
      <c r="AE14" s="178"/>
      <c r="AF14" s="178"/>
      <c r="AG14" s="178"/>
    </row>
    <row r="15" spans="2:33" ht="18.75" customHeight="1">
      <c r="B15" s="354"/>
      <c r="C15" s="355"/>
      <c r="D15" s="355"/>
      <c r="E15" s="356"/>
      <c r="F15" s="357"/>
      <c r="G15" s="358"/>
      <c r="H15" s="98"/>
      <c r="I15" s="355" t="s">
        <v>323</v>
      </c>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412"/>
      <c r="K16" s="412"/>
      <c r="L16" s="412"/>
      <c r="M16" s="412"/>
      <c r="N16" s="413"/>
      <c r="O16" s="410">
        <f t="shared" si="0"/>
        <v>0</v>
      </c>
      <c r="P16" s="411"/>
      <c r="Q16" s="411"/>
      <c r="R16" s="411"/>
      <c r="S16" s="181"/>
      <c r="T16" s="168"/>
      <c r="U16" s="169"/>
      <c r="V16" s="170"/>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412"/>
      <c r="K17" s="412"/>
      <c r="L17" s="412"/>
      <c r="M17" s="412"/>
      <c r="N17" s="413"/>
      <c r="O17" s="410">
        <f t="shared" si="0"/>
        <v>0</v>
      </c>
      <c r="P17" s="411"/>
      <c r="Q17" s="411"/>
      <c r="R17" s="411"/>
      <c r="S17" s="181"/>
      <c r="T17" s="168"/>
      <c r="U17" s="169"/>
      <c r="V17" s="170"/>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412"/>
      <c r="K18" s="412"/>
      <c r="L18" s="412"/>
      <c r="M18" s="412"/>
      <c r="N18" s="413"/>
      <c r="O18" s="410">
        <f t="shared" si="0"/>
        <v>0</v>
      </c>
      <c r="P18" s="411"/>
      <c r="Q18" s="411"/>
      <c r="R18" s="411"/>
      <c r="S18" s="181"/>
      <c r="T18" s="168"/>
      <c r="U18" s="169"/>
      <c r="V18" s="170"/>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412"/>
      <c r="K19" s="412"/>
      <c r="L19" s="412"/>
      <c r="M19" s="412"/>
      <c r="N19" s="413"/>
      <c r="O19" s="410">
        <f>B19</f>
        <v>0</v>
      </c>
      <c r="P19" s="411"/>
      <c r="Q19" s="411"/>
      <c r="R19" s="411"/>
      <c r="S19" s="181"/>
      <c r="T19" s="168"/>
      <c r="U19" s="169"/>
      <c r="V19" s="170"/>
      <c r="W19" s="171"/>
      <c r="X19" s="172"/>
      <c r="Y19" s="169"/>
      <c r="Z19" s="169"/>
      <c r="AA19" s="174"/>
      <c r="AB19" s="180"/>
      <c r="AC19" s="176"/>
      <c r="AD19" s="182"/>
      <c r="AE19" s="178"/>
      <c r="AF19" s="178"/>
      <c r="AG19" s="178"/>
    </row>
    <row r="20" spans="2:33" ht="18.75" customHeight="1" thickBot="1">
      <c r="B20" s="417"/>
      <c r="C20" s="418"/>
      <c r="D20" s="418"/>
      <c r="E20" s="419"/>
      <c r="F20" s="357"/>
      <c r="G20" s="358"/>
      <c r="H20" s="185"/>
      <c r="I20" s="418"/>
      <c r="J20" s="420"/>
      <c r="K20" s="420"/>
      <c r="L20" s="420"/>
      <c r="M20" s="420"/>
      <c r="N20" s="421"/>
      <c r="O20" s="410">
        <f>B20</f>
        <v>0</v>
      </c>
      <c r="P20" s="411"/>
      <c r="Q20" s="411"/>
      <c r="R20" s="411"/>
      <c r="S20" s="181"/>
      <c r="T20" s="168"/>
      <c r="U20" s="169"/>
      <c r="V20" s="184"/>
      <c r="W20" s="171"/>
      <c r="X20" s="172"/>
      <c r="Y20" s="169"/>
      <c r="Z20" s="169"/>
      <c r="AA20" s="174"/>
      <c r="AB20" s="180"/>
      <c r="AC20" s="176"/>
      <c r="AD20" s="182"/>
      <c r="AE20" s="178"/>
      <c r="AF20" s="178"/>
      <c r="AG20" s="178"/>
    </row>
    <row r="21" spans="2:33" ht="25.5" customHeight="1" thickBot="1">
      <c r="B21" s="186"/>
      <c r="C21" s="202"/>
      <c r="D21" s="202"/>
      <c r="E21" s="202"/>
      <c r="F21" s="202"/>
      <c r="G21" s="202"/>
      <c r="H21" s="202"/>
      <c r="I21" s="202"/>
      <c r="J21" s="202"/>
      <c r="K21" s="202"/>
      <c r="L21" s="203"/>
      <c r="M21" s="208"/>
      <c r="N21" s="208"/>
      <c r="O21" s="422" t="s">
        <v>47</v>
      </c>
      <c r="P21" s="423"/>
      <c r="Q21" s="423"/>
      <c r="R21" s="424"/>
      <c r="S21" s="425" t="s">
        <v>7</v>
      </c>
      <c r="T21" s="424"/>
      <c r="U21" s="424"/>
      <c r="V21" s="424"/>
      <c r="W21" s="424"/>
      <c r="X21" s="424"/>
      <c r="Y21" s="424"/>
      <c r="Z21" s="424"/>
      <c r="AA21" s="424"/>
      <c r="AB21" s="424"/>
      <c r="AC21" s="424"/>
      <c r="AD21" s="122">
        <f>ROUNDUP(SUM(AD6:AD20),5)</f>
        <v>6.1932599999999995</v>
      </c>
      <c r="AE21" s="178"/>
      <c r="AF21" s="178"/>
      <c r="AG21" s="178"/>
    </row>
    <row r="22" spans="2:33" ht="20.25" customHeight="1">
      <c r="B22" s="426" t="s">
        <v>45</v>
      </c>
      <c r="C22" s="427"/>
      <c r="D22" s="427"/>
      <c r="E22" s="427"/>
      <c r="F22" s="427"/>
      <c r="G22" s="427"/>
      <c r="H22" s="427"/>
      <c r="I22" s="427"/>
      <c r="J22" s="427"/>
      <c r="K22" s="427"/>
      <c r="L22" s="428"/>
      <c r="M22" s="189"/>
      <c r="N22" s="189"/>
      <c r="O22" s="429"/>
      <c r="P22" s="430"/>
      <c r="Q22" s="430"/>
      <c r="R22" s="430"/>
      <c r="S22" s="190"/>
      <c r="T22" s="190"/>
      <c r="U22" s="190"/>
      <c r="V22" s="190"/>
      <c r="W22" s="190"/>
      <c r="X22" s="112" t="s">
        <v>9</v>
      </c>
      <c r="Y22" s="112"/>
      <c r="Z22" s="112"/>
      <c r="AA22" s="112"/>
      <c r="AB22" s="112"/>
      <c r="AC22" s="112"/>
      <c r="AD22" s="125">
        <f>ROUND(AD21*10/100,5)</f>
        <v>0.61933</v>
      </c>
      <c r="AE22" s="178"/>
      <c r="AF22" s="178"/>
      <c r="AG22" s="178"/>
    </row>
    <row r="23" spans="2:33" ht="22.5" customHeight="1" thickBot="1">
      <c r="B23" s="332" t="s">
        <v>42</v>
      </c>
      <c r="C23" s="435"/>
      <c r="D23" s="435"/>
      <c r="E23" s="435"/>
      <c r="F23" s="435"/>
      <c r="G23" s="218"/>
      <c r="H23" s="334" t="s">
        <v>46</v>
      </c>
      <c r="I23" s="334"/>
      <c r="J23" s="334"/>
      <c r="K23" s="435"/>
      <c r="L23" s="436"/>
      <c r="M23" s="218"/>
      <c r="N23" s="218"/>
      <c r="O23" s="148"/>
      <c r="P23" s="210"/>
      <c r="Q23" s="399"/>
      <c r="R23" s="399"/>
      <c r="S23" s="193"/>
      <c r="T23" s="193"/>
      <c r="U23" s="193"/>
      <c r="V23" s="193"/>
      <c r="W23" s="193"/>
      <c r="X23" s="94" t="s">
        <v>6</v>
      </c>
      <c r="Y23" s="94"/>
      <c r="Z23" s="94"/>
      <c r="AA23" s="94"/>
      <c r="AB23" s="94"/>
      <c r="AC23" s="94"/>
      <c r="AD23" s="130">
        <f>AD21+AD22</f>
        <v>6.812589999999999</v>
      </c>
      <c r="AE23" s="178"/>
      <c r="AF23" s="178"/>
      <c r="AG23" s="178"/>
    </row>
    <row r="24" spans="19:33" ht="7.5" customHeight="1" thickBot="1">
      <c r="S24" s="322"/>
      <c r="T24" s="322"/>
      <c r="U24" s="215"/>
      <c r="V24" s="215"/>
      <c r="W24" s="215"/>
      <c r="X24" s="215"/>
      <c r="Y24" s="215"/>
      <c r="Z24" s="215"/>
      <c r="AA24" s="215"/>
      <c r="AB24" s="205"/>
      <c r="AC24" s="205"/>
      <c r="AD24" s="205"/>
      <c r="AE24" s="151"/>
      <c r="AF24" s="151"/>
      <c r="AG24" s="151"/>
    </row>
    <row r="25" spans="2:33" ht="20.25" customHeight="1">
      <c r="B25" s="212" t="s">
        <v>35</v>
      </c>
      <c r="C25" s="316" t="s">
        <v>36</v>
      </c>
      <c r="D25" s="316"/>
      <c r="E25" s="65" t="s">
        <v>37</v>
      </c>
      <c r="F25" s="65" t="s">
        <v>38</v>
      </c>
      <c r="G25" s="65" t="s">
        <v>39</v>
      </c>
      <c r="H25" s="316" t="s">
        <v>40</v>
      </c>
      <c r="I25" s="316"/>
      <c r="J25" s="316" t="s">
        <v>41</v>
      </c>
      <c r="K25" s="316"/>
      <c r="L25" s="316" t="s">
        <v>52</v>
      </c>
      <c r="M25" s="316"/>
      <c r="N25" s="212" t="s">
        <v>136</v>
      </c>
      <c r="O25" s="437" t="s">
        <v>5</v>
      </c>
      <c r="P25" s="325"/>
      <c r="Q25" s="325"/>
      <c r="R25" s="208"/>
      <c r="S25" s="325"/>
      <c r="T25" s="326"/>
      <c r="U25" s="216"/>
      <c r="V25" s="216"/>
      <c r="W25" s="216"/>
      <c r="X25" s="314" t="s">
        <v>130</v>
      </c>
      <c r="Y25" s="315"/>
      <c r="Z25" s="315"/>
      <c r="AA25" s="315"/>
      <c r="AB25" s="315"/>
      <c r="AC25" s="217"/>
      <c r="AD25" s="197">
        <f>AD23/Y2</f>
        <v>2.2708633333333332</v>
      </c>
      <c r="AE25" s="194"/>
      <c r="AF25" s="194"/>
      <c r="AG25" s="194"/>
    </row>
    <row r="26" spans="2:33" ht="37.5" customHeight="1">
      <c r="B26" s="212"/>
      <c r="C26" s="316"/>
      <c r="D26" s="316"/>
      <c r="E26" s="65"/>
      <c r="F26" s="65"/>
      <c r="G26" s="65"/>
      <c r="H26" s="316"/>
      <c r="I26" s="316"/>
      <c r="J26" s="316"/>
      <c r="K26" s="316"/>
      <c r="L26" s="316"/>
      <c r="M26" s="316"/>
      <c r="N26" s="200">
        <f ca="1">NOW()</f>
        <v>42374.55450046296</v>
      </c>
      <c r="O26" s="195" t="s">
        <v>19</v>
      </c>
      <c r="P26" s="196" t="s">
        <v>20</v>
      </c>
      <c r="Q26" s="241" t="s">
        <v>21</v>
      </c>
      <c r="R26" s="242" t="s">
        <v>22</v>
      </c>
      <c r="S26" s="431" t="s">
        <v>8</v>
      </c>
      <c r="T26" s="432"/>
      <c r="U26" s="213"/>
      <c r="V26" s="213"/>
      <c r="W26" s="213"/>
      <c r="X26" s="198"/>
      <c r="Y26" s="214" t="s">
        <v>131</v>
      </c>
      <c r="Z26" s="214"/>
      <c r="AA26" s="214"/>
      <c r="AB26" s="214" t="s">
        <v>23</v>
      </c>
      <c r="AC26" s="433" t="s">
        <v>24</v>
      </c>
      <c r="AD26" s="434"/>
      <c r="AE26" s="194"/>
      <c r="AF26" s="194"/>
      <c r="AG26" s="194"/>
    </row>
    <row r="27" spans="15:30" ht="19.5" customHeight="1" thickBot="1">
      <c r="O27" s="142">
        <f>Y2</f>
        <v>3</v>
      </c>
      <c r="P27" s="143"/>
      <c r="Q27" s="144">
        <f>AD23</f>
        <v>6.812589999999999</v>
      </c>
      <c r="R27" s="145">
        <v>0</v>
      </c>
      <c r="S27" s="310">
        <f>Q27+R27</f>
        <v>6.812589999999999</v>
      </c>
      <c r="T27" s="311"/>
      <c r="U27" s="146"/>
      <c r="V27" s="147"/>
      <c r="W27" s="147"/>
      <c r="X27" s="148"/>
      <c r="Y27" s="149">
        <f>AD25/AB27</f>
        <v>7.569544444444444</v>
      </c>
      <c r="Z27" s="149"/>
      <c r="AA27" s="149"/>
      <c r="AB27" s="150">
        <v>0.3</v>
      </c>
      <c r="AC27" s="312">
        <f ca="1">NOW()</f>
        <v>42374.55450046296</v>
      </c>
      <c r="AD27" s="313"/>
    </row>
  </sheetData>
  <sheetProtection/>
  <mergeCells count="97">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I17:N17"/>
    <mergeCell ref="O17:R17"/>
    <mergeCell ref="B14:E14"/>
    <mergeCell ref="F14:G14"/>
    <mergeCell ref="I14:N14"/>
    <mergeCell ref="O14:R14"/>
    <mergeCell ref="B15:E15"/>
    <mergeCell ref="F15:G15"/>
    <mergeCell ref="I15:N15"/>
    <mergeCell ref="O15:R15"/>
    <mergeCell ref="B18:E18"/>
    <mergeCell ref="F18:G18"/>
    <mergeCell ref="I18:N18"/>
    <mergeCell ref="O18:R18"/>
    <mergeCell ref="B16:E16"/>
    <mergeCell ref="F16:G16"/>
    <mergeCell ref="I16:N16"/>
    <mergeCell ref="O16:R16"/>
    <mergeCell ref="B17:E17"/>
    <mergeCell ref="F17:G17"/>
    <mergeCell ref="B19:E19"/>
    <mergeCell ref="F19:G19"/>
    <mergeCell ref="I19:N19"/>
    <mergeCell ref="O19:R19"/>
    <mergeCell ref="B20:E20"/>
    <mergeCell ref="F20:G20"/>
    <mergeCell ref="I20:N20"/>
    <mergeCell ref="O20:R20"/>
    <mergeCell ref="O21:R21"/>
    <mergeCell ref="S21:AC21"/>
    <mergeCell ref="B22:L22"/>
    <mergeCell ref="O22:R22"/>
    <mergeCell ref="B23:F23"/>
    <mergeCell ref="H23:I23"/>
    <mergeCell ref="J23:L23"/>
    <mergeCell ref="Q23:R23"/>
    <mergeCell ref="S24:T24"/>
    <mergeCell ref="C25:D25"/>
    <mergeCell ref="H25:I25"/>
    <mergeCell ref="J25:K25"/>
    <mergeCell ref="L25:M25"/>
    <mergeCell ref="O25:Q25"/>
    <mergeCell ref="S25:T25"/>
    <mergeCell ref="AC26:AD26"/>
    <mergeCell ref="S27:T27"/>
    <mergeCell ref="AC27:AD27"/>
    <mergeCell ref="X25:AB25"/>
    <mergeCell ref="C26:D26"/>
    <mergeCell ref="H26:I26"/>
    <mergeCell ref="J26:K26"/>
    <mergeCell ref="L26:M26"/>
    <mergeCell ref="S26:T26"/>
  </mergeCells>
  <hyperlinks>
    <hyperlink ref="N1" location="'MENU ITEM LIST'!A1" display="BACK TO MENU LIST"/>
  </hyperlinks>
  <printOptions/>
  <pageMargins left="0.7" right="0.45" top="0.75" bottom="0.5" header="0.3" footer="0.3"/>
  <pageSetup horizontalDpi="600" verticalDpi="600" orientation="landscape" scale="78" r:id="rId1"/>
  <colBreaks count="1" manualBreakCount="1">
    <brk id="14" max="65535" man="1"/>
  </colBreaks>
</worksheet>
</file>

<file path=xl/worksheets/sheet15.xml><?xml version="1.0" encoding="utf-8"?>
<worksheet xmlns="http://schemas.openxmlformats.org/spreadsheetml/2006/main" xmlns:r="http://schemas.openxmlformats.org/officeDocument/2006/relationships">
  <dimension ref="B1:AI28"/>
  <sheetViews>
    <sheetView zoomScalePageLayoutView="0" workbookViewId="0" topLeftCell="A1">
      <selection activeCell="A3" sqref="A1:A16384"/>
    </sheetView>
  </sheetViews>
  <sheetFormatPr defaultColWidth="9.140625" defaultRowHeight="12.75"/>
  <cols>
    <col min="1" max="1" width="9.140625" style="257"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28.1406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4.5742187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thickBot="1">
      <c r="B1" s="389" t="s">
        <v>43</v>
      </c>
      <c r="C1" s="389"/>
      <c r="D1" s="389"/>
      <c r="E1" s="389"/>
      <c r="F1" s="389"/>
      <c r="G1" s="389"/>
      <c r="H1" s="389"/>
      <c r="I1" s="389"/>
      <c r="J1" s="389"/>
      <c r="K1" s="389"/>
      <c r="L1" s="389"/>
      <c r="M1" s="81"/>
      <c r="N1" s="251" t="s">
        <v>392</v>
      </c>
      <c r="O1" s="322" t="s">
        <v>56</v>
      </c>
      <c r="P1" s="457"/>
      <c r="Q1" s="457"/>
      <c r="R1" s="457"/>
      <c r="S1" s="457"/>
      <c r="T1" s="457"/>
      <c r="U1" s="457"/>
      <c r="V1" s="457"/>
      <c r="W1" s="457"/>
      <c r="X1" s="457"/>
      <c r="Y1" s="457"/>
      <c r="Z1" s="457"/>
      <c r="AA1" s="457"/>
      <c r="AB1" s="457"/>
      <c r="AC1" s="457"/>
      <c r="AD1" s="457"/>
      <c r="AE1" s="215"/>
      <c r="AF1" s="215"/>
      <c r="AG1" s="215"/>
      <c r="AH1" s="151"/>
      <c r="AI1" s="151"/>
    </row>
    <row r="2" spans="2:35" ht="47.25" customHeight="1" thickBot="1">
      <c r="B2" s="373" t="s">
        <v>44</v>
      </c>
      <c r="C2" s="373"/>
      <c r="D2" s="392" t="s">
        <v>324</v>
      </c>
      <c r="E2" s="392"/>
      <c r="F2" s="392"/>
      <c r="G2" s="392"/>
      <c r="H2" s="392"/>
      <c r="I2" s="205" t="s">
        <v>55</v>
      </c>
      <c r="J2" s="90">
        <v>100</v>
      </c>
      <c r="K2" s="205" t="s">
        <v>48</v>
      </c>
      <c r="L2" s="152">
        <v>1</v>
      </c>
      <c r="M2" s="91" t="s">
        <v>99</v>
      </c>
      <c r="N2" s="92"/>
      <c r="O2" s="397" t="s">
        <v>17</v>
      </c>
      <c r="P2" s="397"/>
      <c r="Q2" s="394" t="str">
        <f>D2</f>
        <v>Garden Mixed Greens</v>
      </c>
      <c r="R2" s="394"/>
      <c r="S2" s="394"/>
      <c r="T2" s="394"/>
      <c r="U2" s="395"/>
      <c r="V2" s="153"/>
      <c r="W2" s="153"/>
      <c r="X2" s="205" t="s">
        <v>55</v>
      </c>
      <c r="Y2" s="94">
        <f>J2</f>
        <v>100</v>
      </c>
      <c r="Z2" s="112"/>
      <c r="AA2" s="95" t="s">
        <v>53</v>
      </c>
      <c r="AB2" s="96">
        <f>L2</f>
        <v>1</v>
      </c>
      <c r="AC2" s="159" t="s">
        <v>99</v>
      </c>
      <c r="AD2" s="155"/>
      <c r="AE2" s="156"/>
      <c r="AF2" s="156"/>
      <c r="AG2" s="156"/>
      <c r="AH2" s="155"/>
      <c r="AI2" s="155"/>
    </row>
    <row r="3" spans="2:35" ht="19.5" customHeight="1">
      <c r="B3" s="201"/>
      <c r="C3" s="373"/>
      <c r="D3" s="398"/>
      <c r="E3" s="398"/>
      <c r="F3" s="398"/>
      <c r="G3" s="398"/>
      <c r="H3" s="398"/>
      <c r="I3" s="157"/>
      <c r="J3" s="215"/>
      <c r="K3" s="205"/>
      <c r="L3" s="96"/>
      <c r="M3" s="158"/>
      <c r="N3" s="93"/>
      <c r="O3" s="205"/>
      <c r="P3" s="205"/>
      <c r="Q3" s="400">
        <f>D3</f>
        <v>0</v>
      </c>
      <c r="R3" s="398"/>
      <c r="S3" s="398"/>
      <c r="T3" s="398"/>
      <c r="U3" s="398"/>
      <c r="V3" s="398"/>
      <c r="W3" s="398"/>
      <c r="X3" s="205"/>
      <c r="Y3" s="112">
        <f>J3</f>
        <v>0</v>
      </c>
      <c r="Z3" s="112"/>
      <c r="AA3" s="95"/>
      <c r="AB3" s="96"/>
      <c r="AC3" s="159"/>
      <c r="AD3" s="155"/>
      <c r="AE3" s="156"/>
      <c r="AF3" s="156"/>
      <c r="AG3" s="156"/>
      <c r="AH3" s="155"/>
      <c r="AI3" s="155"/>
    </row>
    <row r="4" spans="3:35" ht="1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96" t="s">
        <v>87</v>
      </c>
      <c r="Z5" s="396"/>
      <c r="AA5" s="211" t="s">
        <v>50</v>
      </c>
      <c r="AB5" s="211" t="s">
        <v>13</v>
      </c>
      <c r="AC5" s="211" t="s">
        <v>134</v>
      </c>
      <c r="AD5" s="166" t="s">
        <v>135</v>
      </c>
      <c r="AE5" s="215"/>
      <c r="AF5" s="215"/>
      <c r="AG5" s="215"/>
    </row>
    <row r="6" spans="2:33" ht="18.75" customHeight="1">
      <c r="B6" s="366" t="s">
        <v>64</v>
      </c>
      <c r="C6" s="367"/>
      <c r="D6" s="367"/>
      <c r="E6" s="368"/>
      <c r="F6" s="369" t="s">
        <v>325</v>
      </c>
      <c r="G6" s="370"/>
      <c r="H6" s="98">
        <v>1</v>
      </c>
      <c r="I6" s="367" t="s">
        <v>326</v>
      </c>
      <c r="J6" s="367"/>
      <c r="K6" s="367"/>
      <c r="L6" s="367"/>
      <c r="M6" s="367"/>
      <c r="N6" s="370"/>
      <c r="O6" s="410" t="str">
        <f aca="true" t="shared" si="0" ref="O6:O19">B6</f>
        <v>Lettuce, Leaf, Fresh, Head</v>
      </c>
      <c r="P6" s="411"/>
      <c r="Q6" s="411"/>
      <c r="R6" s="411"/>
      <c r="S6" s="179">
        <v>0.08</v>
      </c>
      <c r="T6" s="168" t="s">
        <v>60</v>
      </c>
      <c r="U6" s="169">
        <f>S6*Y2</f>
        <v>8</v>
      </c>
      <c r="V6" s="184">
        <f>(Y2*S6)/AB6</f>
        <v>12.5</v>
      </c>
      <c r="W6" s="171" t="s">
        <v>60</v>
      </c>
      <c r="X6" s="172">
        <v>0.96</v>
      </c>
      <c r="Y6" s="173">
        <f>V6/1</f>
        <v>12.5</v>
      </c>
      <c r="Z6" s="173"/>
      <c r="AA6" s="174">
        <f>X6*Y6</f>
        <v>12</v>
      </c>
      <c r="AB6" s="175">
        <v>0.64</v>
      </c>
      <c r="AC6" s="176">
        <f>AA6/Y2</f>
        <v>0.12</v>
      </c>
      <c r="AD6" s="177">
        <f>AA6</f>
        <v>12</v>
      </c>
      <c r="AE6" s="178"/>
      <c r="AF6" s="178"/>
      <c r="AG6" s="178"/>
    </row>
    <row r="7" spans="2:33" ht="18.75" customHeight="1">
      <c r="B7" s="354" t="s">
        <v>327</v>
      </c>
      <c r="C7" s="355"/>
      <c r="D7" s="355"/>
      <c r="E7" s="356"/>
      <c r="F7" s="359" t="s">
        <v>328</v>
      </c>
      <c r="G7" s="358"/>
      <c r="H7" s="98">
        <v>2</v>
      </c>
      <c r="I7" s="355" t="s">
        <v>329</v>
      </c>
      <c r="J7" s="355"/>
      <c r="K7" s="355"/>
      <c r="L7" s="355"/>
      <c r="M7" s="355"/>
      <c r="N7" s="358"/>
      <c r="O7" s="410" t="str">
        <f t="shared" si="0"/>
        <v>Carrots, Fresh, Chopped</v>
      </c>
      <c r="P7" s="411"/>
      <c r="Q7" s="411"/>
      <c r="R7" s="411"/>
      <c r="S7" s="181">
        <v>0.02</v>
      </c>
      <c r="T7" s="168" t="s">
        <v>60</v>
      </c>
      <c r="U7" s="173">
        <f>Y2*S7</f>
        <v>2</v>
      </c>
      <c r="V7" s="170">
        <f>(Y2*S7)/AB7</f>
        <v>2.247191011235955</v>
      </c>
      <c r="W7" s="171" t="s">
        <v>60</v>
      </c>
      <c r="X7" s="172">
        <v>0.36</v>
      </c>
      <c r="Y7" s="173">
        <f>V7/1</f>
        <v>2.247191011235955</v>
      </c>
      <c r="Z7" s="173"/>
      <c r="AA7" s="174">
        <f>X7*Y7</f>
        <v>0.8089887640449438</v>
      </c>
      <c r="AB7" s="180">
        <v>0.89</v>
      </c>
      <c r="AC7" s="176">
        <f>AA7/Y2</f>
        <v>0.008089887640449439</v>
      </c>
      <c r="AD7" s="177">
        <f>AA7</f>
        <v>0.8089887640449438</v>
      </c>
      <c r="AE7" s="178"/>
      <c r="AF7" s="178"/>
      <c r="AG7" s="178"/>
    </row>
    <row r="8" spans="2:33" ht="18.75" customHeight="1">
      <c r="B8" s="354" t="s">
        <v>330</v>
      </c>
      <c r="C8" s="355"/>
      <c r="D8" s="355"/>
      <c r="E8" s="356"/>
      <c r="F8" s="357" t="s">
        <v>328</v>
      </c>
      <c r="G8" s="358"/>
      <c r="H8" s="98">
        <v>3</v>
      </c>
      <c r="I8" s="355" t="s">
        <v>331</v>
      </c>
      <c r="J8" s="355"/>
      <c r="K8" s="355"/>
      <c r="L8" s="355"/>
      <c r="M8" s="355"/>
      <c r="N8" s="358"/>
      <c r="O8" s="410" t="str">
        <f>B8</f>
        <v>Celery, Fresh, Chopped</v>
      </c>
      <c r="P8" s="411"/>
      <c r="Q8" s="411"/>
      <c r="R8" s="411"/>
      <c r="S8" s="181">
        <v>0.02</v>
      </c>
      <c r="T8" s="168" t="s">
        <v>60</v>
      </c>
      <c r="U8" s="169">
        <f>Y2*S8</f>
        <v>2</v>
      </c>
      <c r="V8" s="170">
        <f>(Y2*S8)/AB8</f>
        <v>2.247191011235955</v>
      </c>
      <c r="W8" s="171" t="s">
        <v>60</v>
      </c>
      <c r="X8" s="172">
        <v>0.3</v>
      </c>
      <c r="Y8" s="173">
        <f>V8/1</f>
        <v>2.247191011235955</v>
      </c>
      <c r="Z8" s="173"/>
      <c r="AA8" s="174">
        <f>X8*Y8</f>
        <v>0.6741573033707865</v>
      </c>
      <c r="AB8" s="180">
        <v>0.89</v>
      </c>
      <c r="AC8" s="176">
        <f>AA8/Y2</f>
        <v>0.006741573033707865</v>
      </c>
      <c r="AD8" s="177">
        <f>AA8</f>
        <v>0.6741573033707865</v>
      </c>
      <c r="AE8" s="178"/>
      <c r="AF8" s="178"/>
      <c r="AG8" s="178"/>
    </row>
    <row r="9" spans="2:33" ht="18.75" customHeight="1">
      <c r="B9" s="354" t="s">
        <v>332</v>
      </c>
      <c r="C9" s="355"/>
      <c r="D9" s="355"/>
      <c r="E9" s="356"/>
      <c r="F9" s="359" t="s">
        <v>333</v>
      </c>
      <c r="G9" s="358"/>
      <c r="H9" s="98"/>
      <c r="I9" s="355" t="s">
        <v>334</v>
      </c>
      <c r="J9" s="355"/>
      <c r="K9" s="355"/>
      <c r="L9" s="355"/>
      <c r="M9" s="355"/>
      <c r="N9" s="358"/>
      <c r="O9" s="410" t="str">
        <f t="shared" si="0"/>
        <v>Onions, Yellow, Fresh, Chopped</v>
      </c>
      <c r="P9" s="411"/>
      <c r="Q9" s="411"/>
      <c r="R9" s="411"/>
      <c r="S9" s="181">
        <v>0.08</v>
      </c>
      <c r="T9" s="168" t="s">
        <v>58</v>
      </c>
      <c r="U9" s="169">
        <f>Y2*S9</f>
        <v>8</v>
      </c>
      <c r="V9" s="170">
        <f>(Y2*S9)/AB9</f>
        <v>8.88888888888889</v>
      </c>
      <c r="W9" s="171" t="s">
        <v>58</v>
      </c>
      <c r="X9" s="172">
        <v>0.02</v>
      </c>
      <c r="Y9" s="173">
        <f>V9/1</f>
        <v>8.88888888888889</v>
      </c>
      <c r="Z9" s="173"/>
      <c r="AA9" s="174">
        <f>X9*Y9</f>
        <v>0.17777777777777778</v>
      </c>
      <c r="AB9" s="180">
        <v>0.9</v>
      </c>
      <c r="AC9" s="176">
        <f>AA9/Y2</f>
        <v>0.0017777777777777779</v>
      </c>
      <c r="AD9" s="177">
        <f>AA9</f>
        <v>0.17777777777777778</v>
      </c>
      <c r="AE9" s="178"/>
      <c r="AF9" s="178"/>
      <c r="AG9" s="178"/>
    </row>
    <row r="10" spans="2:33" ht="18.75" customHeight="1">
      <c r="B10" s="354" t="s">
        <v>335</v>
      </c>
      <c r="C10" s="355"/>
      <c r="D10" s="355"/>
      <c r="E10" s="356"/>
      <c r="F10" s="359" t="s">
        <v>336</v>
      </c>
      <c r="G10" s="358"/>
      <c r="H10" s="98"/>
      <c r="I10" s="355"/>
      <c r="J10" s="355"/>
      <c r="K10" s="355"/>
      <c r="L10" s="355"/>
      <c r="M10" s="355"/>
      <c r="N10" s="358"/>
      <c r="O10" s="410" t="str">
        <f t="shared" si="0"/>
        <v>Tomatoes, Fresh, Thin Wedges</v>
      </c>
      <c r="P10" s="411"/>
      <c r="Q10" s="411"/>
      <c r="R10" s="411"/>
      <c r="S10" s="183">
        <v>0.04</v>
      </c>
      <c r="T10" s="168" t="s">
        <v>60</v>
      </c>
      <c r="U10" s="169">
        <f>Y2*S10</f>
        <v>4</v>
      </c>
      <c r="V10" s="170">
        <f>(Y2*S10)/AB10</f>
        <v>4.395604395604395</v>
      </c>
      <c r="W10" s="171" t="s">
        <v>60</v>
      </c>
      <c r="X10" s="172">
        <v>0.8</v>
      </c>
      <c r="Y10" s="173">
        <f>V10/1</f>
        <v>4.395604395604395</v>
      </c>
      <c r="Z10" s="173"/>
      <c r="AA10" s="174">
        <f>X10*Y10</f>
        <v>3.5164835164835164</v>
      </c>
      <c r="AB10" s="180">
        <v>0.91</v>
      </c>
      <c r="AC10" s="176">
        <f>AA10/Y2</f>
        <v>0.035164835164835165</v>
      </c>
      <c r="AD10" s="177">
        <f>AA10</f>
        <v>3.5164835164835164</v>
      </c>
      <c r="AE10" s="178"/>
      <c r="AF10" s="178"/>
      <c r="AG10" s="178"/>
    </row>
    <row r="11" spans="2:33" ht="18.75" customHeight="1">
      <c r="B11" s="354"/>
      <c r="C11" s="355"/>
      <c r="D11" s="355"/>
      <c r="E11" s="356"/>
      <c r="F11" s="359"/>
      <c r="G11" s="358"/>
      <c r="H11" s="98"/>
      <c r="I11" s="355"/>
      <c r="J11" s="355"/>
      <c r="K11" s="355"/>
      <c r="L11" s="355"/>
      <c r="M11" s="355"/>
      <c r="N11" s="358"/>
      <c r="O11" s="416">
        <f t="shared" si="0"/>
        <v>0</v>
      </c>
      <c r="P11" s="362"/>
      <c r="Q11" s="362"/>
      <c r="R11" s="362"/>
      <c r="S11" s="181"/>
      <c r="T11" s="168"/>
      <c r="U11" s="169"/>
      <c r="V11" s="184"/>
      <c r="W11" s="171"/>
      <c r="X11" s="172"/>
      <c r="Y11" s="173"/>
      <c r="Z11" s="173"/>
      <c r="AA11" s="174"/>
      <c r="AB11" s="180"/>
      <c r="AC11" s="176"/>
      <c r="AD11" s="177"/>
      <c r="AE11" s="178"/>
      <c r="AF11" s="178"/>
      <c r="AG11" s="178"/>
    </row>
    <row r="12" spans="2:33" ht="18.75" customHeight="1">
      <c r="B12" s="354"/>
      <c r="C12" s="355"/>
      <c r="D12" s="355"/>
      <c r="E12" s="356"/>
      <c r="F12" s="359"/>
      <c r="G12" s="358"/>
      <c r="H12" s="98"/>
      <c r="I12" s="355"/>
      <c r="J12" s="355"/>
      <c r="K12" s="355"/>
      <c r="L12" s="355"/>
      <c r="M12" s="355"/>
      <c r="N12" s="358"/>
      <c r="O12" s="354">
        <f>B12</f>
        <v>0</v>
      </c>
      <c r="P12" s="360"/>
      <c r="Q12" s="360"/>
      <c r="R12" s="360"/>
      <c r="S12" s="181"/>
      <c r="T12" s="168"/>
      <c r="U12" s="169"/>
      <c r="V12" s="170"/>
      <c r="W12" s="171"/>
      <c r="X12" s="172"/>
      <c r="Y12" s="173"/>
      <c r="Z12" s="173"/>
      <c r="AA12" s="174"/>
      <c r="AB12" s="180"/>
      <c r="AC12" s="176"/>
      <c r="AD12" s="182"/>
      <c r="AE12" s="178"/>
      <c r="AF12" s="178"/>
      <c r="AG12" s="178"/>
    </row>
    <row r="13" spans="2:33" ht="18.75" customHeight="1">
      <c r="B13" s="354"/>
      <c r="C13" s="355"/>
      <c r="D13" s="355"/>
      <c r="E13" s="356"/>
      <c r="F13" s="357"/>
      <c r="G13" s="358"/>
      <c r="H13" s="98"/>
      <c r="I13" s="355"/>
      <c r="J13" s="355"/>
      <c r="K13" s="355"/>
      <c r="L13" s="355"/>
      <c r="M13" s="355"/>
      <c r="N13" s="358"/>
      <c r="O13" s="410">
        <f t="shared" si="0"/>
        <v>0</v>
      </c>
      <c r="P13" s="411"/>
      <c r="Q13" s="411"/>
      <c r="R13" s="411"/>
      <c r="S13" s="181"/>
      <c r="T13" s="168"/>
      <c r="U13" s="169"/>
      <c r="V13" s="170"/>
      <c r="W13" s="171"/>
      <c r="X13" s="172"/>
      <c r="Y13" s="173"/>
      <c r="Z13" s="173"/>
      <c r="AA13" s="174"/>
      <c r="AB13" s="180"/>
      <c r="AC13" s="176"/>
      <c r="AD13" s="182"/>
      <c r="AE13" s="178"/>
      <c r="AF13" s="178"/>
      <c r="AG13" s="178"/>
    </row>
    <row r="14" spans="2:33" ht="18.75" customHeight="1">
      <c r="B14" s="354"/>
      <c r="C14" s="355"/>
      <c r="D14" s="355"/>
      <c r="E14" s="356"/>
      <c r="F14" s="357"/>
      <c r="G14" s="358"/>
      <c r="H14" s="98"/>
      <c r="I14" s="355"/>
      <c r="J14" s="355"/>
      <c r="K14" s="355"/>
      <c r="L14" s="355"/>
      <c r="M14" s="355"/>
      <c r="N14" s="358"/>
      <c r="O14" s="410">
        <f t="shared" si="0"/>
        <v>0</v>
      </c>
      <c r="P14" s="411"/>
      <c r="Q14" s="411"/>
      <c r="R14" s="411"/>
      <c r="S14" s="181"/>
      <c r="T14" s="168"/>
      <c r="U14" s="169"/>
      <c r="V14" s="170"/>
      <c r="W14" s="171"/>
      <c r="X14" s="172"/>
      <c r="Y14" s="173"/>
      <c r="Z14" s="173"/>
      <c r="AA14" s="174"/>
      <c r="AB14" s="180"/>
      <c r="AC14" s="176"/>
      <c r="AD14" s="182"/>
      <c r="AE14" s="178"/>
      <c r="AF14" s="178"/>
      <c r="AG14" s="178"/>
    </row>
    <row r="15" spans="2:33" ht="18.75" customHeight="1">
      <c r="B15" s="354"/>
      <c r="C15" s="355"/>
      <c r="D15" s="355"/>
      <c r="E15" s="356"/>
      <c r="F15" s="357"/>
      <c r="G15" s="358"/>
      <c r="H15" s="98"/>
      <c r="I15" s="355"/>
      <c r="J15" s="355"/>
      <c r="K15" s="355"/>
      <c r="L15" s="355"/>
      <c r="M15" s="355"/>
      <c r="N15" s="358"/>
      <c r="O15" s="410">
        <f t="shared" si="0"/>
        <v>0</v>
      </c>
      <c r="P15" s="411"/>
      <c r="Q15" s="411"/>
      <c r="R15" s="411"/>
      <c r="S15" s="181"/>
      <c r="T15" s="168"/>
      <c r="U15" s="169"/>
      <c r="V15" s="184"/>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355"/>
      <c r="K16" s="355"/>
      <c r="L16" s="355"/>
      <c r="M16" s="355"/>
      <c r="N16" s="358"/>
      <c r="O16" s="410">
        <f t="shared" si="0"/>
        <v>0</v>
      </c>
      <c r="P16" s="411"/>
      <c r="Q16" s="411"/>
      <c r="R16" s="411"/>
      <c r="S16" s="181"/>
      <c r="T16" s="168"/>
      <c r="U16" s="169"/>
      <c r="V16" s="184"/>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355"/>
      <c r="K17" s="355"/>
      <c r="L17" s="355"/>
      <c r="M17" s="355"/>
      <c r="N17" s="358"/>
      <c r="O17" s="410">
        <f t="shared" si="0"/>
        <v>0</v>
      </c>
      <c r="P17" s="411"/>
      <c r="Q17" s="411"/>
      <c r="R17" s="411"/>
      <c r="S17" s="234"/>
      <c r="T17" s="168"/>
      <c r="U17" s="169"/>
      <c r="V17" s="184"/>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355"/>
      <c r="K18" s="355"/>
      <c r="L18" s="355"/>
      <c r="M18" s="355"/>
      <c r="N18" s="358"/>
      <c r="O18" s="410">
        <f t="shared" si="0"/>
        <v>0</v>
      </c>
      <c r="P18" s="411"/>
      <c r="Q18" s="411"/>
      <c r="R18" s="411"/>
      <c r="S18" s="234"/>
      <c r="T18" s="168"/>
      <c r="U18" s="169"/>
      <c r="V18" s="184"/>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355"/>
      <c r="K19" s="355"/>
      <c r="L19" s="355"/>
      <c r="M19" s="355"/>
      <c r="N19" s="358"/>
      <c r="O19" s="410">
        <f t="shared" si="0"/>
        <v>0</v>
      </c>
      <c r="P19" s="411"/>
      <c r="Q19" s="411"/>
      <c r="R19" s="411"/>
      <c r="S19" s="234"/>
      <c r="T19" s="168"/>
      <c r="U19" s="169"/>
      <c r="V19" s="184"/>
      <c r="W19" s="171"/>
      <c r="X19" s="172"/>
      <c r="Y19" s="169"/>
      <c r="Z19" s="169"/>
      <c r="AA19" s="174"/>
      <c r="AB19" s="180"/>
      <c r="AC19" s="176"/>
      <c r="AD19" s="182"/>
      <c r="AE19" s="178"/>
      <c r="AF19" s="178"/>
      <c r="AG19" s="178"/>
    </row>
    <row r="20" spans="2:33" ht="18.75" customHeight="1">
      <c r="B20" s="354"/>
      <c r="C20" s="355"/>
      <c r="D20" s="355"/>
      <c r="E20" s="356"/>
      <c r="F20" s="357"/>
      <c r="G20" s="358"/>
      <c r="H20" s="98"/>
      <c r="I20" s="355"/>
      <c r="J20" s="355"/>
      <c r="K20" s="355"/>
      <c r="L20" s="355"/>
      <c r="M20" s="355"/>
      <c r="N20" s="358"/>
      <c r="O20" s="410"/>
      <c r="P20" s="411"/>
      <c r="Q20" s="411"/>
      <c r="R20" s="411"/>
      <c r="S20" s="234"/>
      <c r="T20" s="168"/>
      <c r="U20" s="169"/>
      <c r="V20" s="184"/>
      <c r="W20" s="171"/>
      <c r="X20" s="172"/>
      <c r="Y20" s="169"/>
      <c r="Z20" s="169"/>
      <c r="AA20" s="235"/>
      <c r="AB20" s="180"/>
      <c r="AC20" s="176"/>
      <c r="AD20" s="182"/>
      <c r="AE20" s="178"/>
      <c r="AF20" s="178"/>
      <c r="AG20" s="178"/>
    </row>
    <row r="21" spans="2:33" ht="18.75" customHeight="1" thickBot="1">
      <c r="B21" s="417"/>
      <c r="C21" s="418"/>
      <c r="D21" s="418"/>
      <c r="E21" s="419"/>
      <c r="F21" s="357"/>
      <c r="G21" s="358"/>
      <c r="H21" s="185"/>
      <c r="I21" s="418"/>
      <c r="J21" s="418"/>
      <c r="K21" s="418"/>
      <c r="L21" s="418"/>
      <c r="M21" s="418"/>
      <c r="N21" s="440"/>
      <c r="O21" s="410"/>
      <c r="P21" s="411"/>
      <c r="Q21" s="411"/>
      <c r="R21" s="411"/>
      <c r="S21" s="234"/>
      <c r="T21" s="168"/>
      <c r="U21" s="169"/>
      <c r="V21" s="184"/>
      <c r="W21" s="171"/>
      <c r="X21" s="172"/>
      <c r="Y21" s="169"/>
      <c r="Z21" s="169"/>
      <c r="AA21" s="235"/>
      <c r="AB21" s="180"/>
      <c r="AC21" s="176"/>
      <c r="AD21" s="182"/>
      <c r="AE21" s="178"/>
      <c r="AF21" s="178"/>
      <c r="AG21" s="178"/>
    </row>
    <row r="22" spans="2:33" ht="25.5" customHeight="1" thickBot="1">
      <c r="B22" s="186"/>
      <c r="C22" s="202"/>
      <c r="D22" s="202"/>
      <c r="E22" s="202"/>
      <c r="F22" s="202"/>
      <c r="G22" s="202"/>
      <c r="H22" s="202"/>
      <c r="I22" s="202"/>
      <c r="J22" s="202"/>
      <c r="K22" s="202"/>
      <c r="L22" s="203"/>
      <c r="M22" s="208"/>
      <c r="N22" s="208"/>
      <c r="O22" s="422" t="s">
        <v>47</v>
      </c>
      <c r="P22" s="423"/>
      <c r="Q22" s="423"/>
      <c r="R22" s="424"/>
      <c r="S22" s="425" t="s">
        <v>7</v>
      </c>
      <c r="T22" s="424"/>
      <c r="U22" s="424"/>
      <c r="V22" s="424"/>
      <c r="W22" s="424"/>
      <c r="X22" s="424"/>
      <c r="Y22" s="424"/>
      <c r="Z22" s="424"/>
      <c r="AA22" s="424"/>
      <c r="AB22" s="424"/>
      <c r="AC22" s="424"/>
      <c r="AD22" s="122">
        <f>ROUNDUP(SUM(AD6:AD21),5)</f>
        <v>17.17741</v>
      </c>
      <c r="AE22" s="178"/>
      <c r="AF22" s="178"/>
      <c r="AG22" s="178"/>
    </row>
    <row r="23" spans="2:33" ht="20.25" customHeight="1">
      <c r="B23" s="426" t="s">
        <v>45</v>
      </c>
      <c r="C23" s="427"/>
      <c r="D23" s="427"/>
      <c r="E23" s="427"/>
      <c r="F23" s="427"/>
      <c r="G23" s="427"/>
      <c r="H23" s="427"/>
      <c r="I23" s="427"/>
      <c r="J23" s="427"/>
      <c r="K23" s="427"/>
      <c r="L23" s="428"/>
      <c r="M23" s="189"/>
      <c r="N23" s="189"/>
      <c r="O23" s="429"/>
      <c r="P23" s="430"/>
      <c r="Q23" s="430"/>
      <c r="R23" s="430"/>
      <c r="S23" s="190"/>
      <c r="T23" s="190"/>
      <c r="U23" s="190"/>
      <c r="V23" s="190"/>
      <c r="W23" s="190"/>
      <c r="X23" s="112" t="s">
        <v>9</v>
      </c>
      <c r="Y23" s="112"/>
      <c r="Z23" s="112"/>
      <c r="AA23" s="112"/>
      <c r="AB23" s="112"/>
      <c r="AC23" s="112"/>
      <c r="AD23" s="125">
        <f>ROUND(AD22*10/100,5)</f>
        <v>1.71774</v>
      </c>
      <c r="AE23" s="178"/>
      <c r="AF23" s="178"/>
      <c r="AG23" s="178"/>
    </row>
    <row r="24" spans="2:33" ht="22.5" customHeight="1" thickBot="1">
      <c r="B24" s="332" t="s">
        <v>42</v>
      </c>
      <c r="C24" s="435"/>
      <c r="D24" s="435"/>
      <c r="E24" s="435"/>
      <c r="F24" s="435"/>
      <c r="G24" s="218"/>
      <c r="H24" s="334" t="s">
        <v>46</v>
      </c>
      <c r="I24" s="334"/>
      <c r="J24" s="334" t="s">
        <v>162</v>
      </c>
      <c r="K24" s="435"/>
      <c r="L24" s="436"/>
      <c r="M24" s="218"/>
      <c r="N24" s="218"/>
      <c r="O24" s="148"/>
      <c r="P24" s="210"/>
      <c r="Q24" s="399"/>
      <c r="R24" s="399"/>
      <c r="S24" s="193"/>
      <c r="T24" s="193"/>
      <c r="U24" s="193"/>
      <c r="V24" s="193"/>
      <c r="W24" s="193"/>
      <c r="X24" s="94" t="s">
        <v>6</v>
      </c>
      <c r="Y24" s="94"/>
      <c r="Z24" s="94"/>
      <c r="AA24" s="94"/>
      <c r="AB24" s="94"/>
      <c r="AC24" s="94"/>
      <c r="AD24" s="130">
        <f>AD22+AD23</f>
        <v>18.895149999999997</v>
      </c>
      <c r="AE24" s="178"/>
      <c r="AF24" s="178"/>
      <c r="AG24" s="178"/>
    </row>
    <row r="25" spans="19:33" ht="7.5" customHeight="1" thickBot="1">
      <c r="S25" s="322"/>
      <c r="T25" s="322"/>
      <c r="U25" s="215"/>
      <c r="V25" s="215"/>
      <c r="W25" s="215"/>
      <c r="X25" s="215"/>
      <c r="Y25" s="215"/>
      <c r="Z25" s="215"/>
      <c r="AA25" s="215"/>
      <c r="AB25" s="205"/>
      <c r="AC25" s="205"/>
      <c r="AD25" s="205"/>
      <c r="AE25" s="151"/>
      <c r="AF25" s="151"/>
      <c r="AG25" s="151"/>
    </row>
    <row r="26" spans="2:33" ht="20.25" customHeight="1">
      <c r="B26" s="212" t="s">
        <v>35</v>
      </c>
      <c r="C26" s="316" t="s">
        <v>36</v>
      </c>
      <c r="D26" s="316"/>
      <c r="E26" s="65" t="s">
        <v>37</v>
      </c>
      <c r="F26" s="65" t="s">
        <v>38</v>
      </c>
      <c r="G26" s="65" t="s">
        <v>39</v>
      </c>
      <c r="H26" s="316" t="s">
        <v>40</v>
      </c>
      <c r="I26" s="316"/>
      <c r="J26" s="316" t="s">
        <v>41</v>
      </c>
      <c r="K26" s="316"/>
      <c r="L26" s="316" t="s">
        <v>52</v>
      </c>
      <c r="M26" s="316"/>
      <c r="N26" s="212" t="s">
        <v>136</v>
      </c>
      <c r="O26" s="437" t="s">
        <v>5</v>
      </c>
      <c r="P26" s="325"/>
      <c r="Q26" s="325"/>
      <c r="R26" s="208"/>
      <c r="S26" s="325"/>
      <c r="T26" s="326"/>
      <c r="U26" s="216"/>
      <c r="V26" s="216"/>
      <c r="W26" s="216"/>
      <c r="X26" s="314" t="s">
        <v>130</v>
      </c>
      <c r="Y26" s="315"/>
      <c r="Z26" s="315"/>
      <c r="AA26" s="315"/>
      <c r="AB26" s="315"/>
      <c r="AC26" s="217"/>
      <c r="AD26" s="197">
        <f>AD24/Y2</f>
        <v>0.18895149999999997</v>
      </c>
      <c r="AE26" s="194"/>
      <c r="AF26" s="194"/>
      <c r="AG26" s="194"/>
    </row>
    <row r="27" spans="2:33" ht="37.5" customHeight="1">
      <c r="B27" s="212" t="s">
        <v>337</v>
      </c>
      <c r="C27" s="316" t="s">
        <v>338</v>
      </c>
      <c r="D27" s="316"/>
      <c r="E27" s="65" t="s">
        <v>339</v>
      </c>
      <c r="F27" s="65" t="s">
        <v>340</v>
      </c>
      <c r="G27" s="65" t="s">
        <v>341</v>
      </c>
      <c r="H27" s="316" t="s">
        <v>342</v>
      </c>
      <c r="I27" s="316"/>
      <c r="J27" s="316" t="s">
        <v>343</v>
      </c>
      <c r="K27" s="316"/>
      <c r="L27" s="316" t="s">
        <v>344</v>
      </c>
      <c r="M27" s="316"/>
      <c r="N27" s="200">
        <f ca="1">NOW()</f>
        <v>42374.55450046296</v>
      </c>
      <c r="O27" s="195" t="s">
        <v>19</v>
      </c>
      <c r="P27" s="196" t="s">
        <v>20</v>
      </c>
      <c r="Q27" s="241" t="s">
        <v>21</v>
      </c>
      <c r="R27" s="242" t="s">
        <v>22</v>
      </c>
      <c r="S27" s="431" t="s">
        <v>8</v>
      </c>
      <c r="T27" s="432"/>
      <c r="U27" s="213"/>
      <c r="V27" s="213"/>
      <c r="W27" s="213"/>
      <c r="X27" s="198"/>
      <c r="Y27" s="214" t="s">
        <v>131</v>
      </c>
      <c r="Z27" s="214"/>
      <c r="AA27" s="214"/>
      <c r="AB27" s="214" t="s">
        <v>23</v>
      </c>
      <c r="AC27" s="433" t="s">
        <v>24</v>
      </c>
      <c r="AD27" s="434"/>
      <c r="AE27" s="194"/>
      <c r="AF27" s="194"/>
      <c r="AG27" s="194"/>
    </row>
    <row r="28" spans="15:30" ht="19.5" customHeight="1" thickBot="1">
      <c r="O28" s="142">
        <f>Y2</f>
        <v>100</v>
      </c>
      <c r="P28" s="143"/>
      <c r="Q28" s="144">
        <f>AD24</f>
        <v>18.895149999999997</v>
      </c>
      <c r="R28" s="145">
        <v>0</v>
      </c>
      <c r="S28" s="310">
        <f>Q28+R28</f>
        <v>18.895149999999997</v>
      </c>
      <c r="T28" s="311"/>
      <c r="U28" s="146"/>
      <c r="V28" s="147"/>
      <c r="W28" s="147"/>
      <c r="X28" s="148"/>
      <c r="Y28" s="149">
        <f>AD26/AB28</f>
        <v>0.6298383333333333</v>
      </c>
      <c r="Z28" s="149"/>
      <c r="AA28" s="149"/>
      <c r="AB28" s="150">
        <v>0.3</v>
      </c>
      <c r="AC28" s="312">
        <f ca="1">NOW()</f>
        <v>42374.55450046296</v>
      </c>
      <c r="AD28" s="313"/>
    </row>
  </sheetData>
  <sheetProtection/>
  <mergeCells count="101">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B14:E14"/>
    <mergeCell ref="F14:G14"/>
    <mergeCell ref="I14:N14"/>
    <mergeCell ref="O14:R14"/>
    <mergeCell ref="B15:E15"/>
    <mergeCell ref="F15:G15"/>
    <mergeCell ref="I15:N15"/>
    <mergeCell ref="O15:R15"/>
    <mergeCell ref="B16:E16"/>
    <mergeCell ref="F16:G16"/>
    <mergeCell ref="I16:N16"/>
    <mergeCell ref="O16:R16"/>
    <mergeCell ref="B17:E17"/>
    <mergeCell ref="F17:G17"/>
    <mergeCell ref="I17:N17"/>
    <mergeCell ref="O17:R17"/>
    <mergeCell ref="B19:E19"/>
    <mergeCell ref="F19:G19"/>
    <mergeCell ref="I19:N19"/>
    <mergeCell ref="O19:R19"/>
    <mergeCell ref="B18:E18"/>
    <mergeCell ref="F18:G18"/>
    <mergeCell ref="I18:N18"/>
    <mergeCell ref="O18:R18"/>
    <mergeCell ref="B20:E20"/>
    <mergeCell ref="F20:G20"/>
    <mergeCell ref="I20:N20"/>
    <mergeCell ref="O20:R20"/>
    <mergeCell ref="B21:E21"/>
    <mergeCell ref="F21:G21"/>
    <mergeCell ref="I21:N21"/>
    <mergeCell ref="O21:R21"/>
    <mergeCell ref="O22:R22"/>
    <mergeCell ref="S22:AC22"/>
    <mergeCell ref="B23:L23"/>
    <mergeCell ref="O23:R23"/>
    <mergeCell ref="B24:F24"/>
    <mergeCell ref="H24:I24"/>
    <mergeCell ref="J24:L24"/>
    <mergeCell ref="Q24:R24"/>
    <mergeCell ref="S25:T25"/>
    <mergeCell ref="C26:D26"/>
    <mergeCell ref="H26:I26"/>
    <mergeCell ref="J26:K26"/>
    <mergeCell ref="L26:M26"/>
    <mergeCell ref="O26:Q26"/>
    <mergeCell ref="S26:T26"/>
    <mergeCell ref="AC27:AD27"/>
    <mergeCell ref="S28:T28"/>
    <mergeCell ref="AC28:AD28"/>
    <mergeCell ref="X26:AB26"/>
    <mergeCell ref="C27:D27"/>
    <mergeCell ref="H27:I27"/>
    <mergeCell ref="J27:K27"/>
    <mergeCell ref="L27:M27"/>
    <mergeCell ref="S27:T27"/>
  </mergeCells>
  <hyperlinks>
    <hyperlink ref="N1" location="'MENU ITEM LIST'!A1" display="BACK TO MENU LIST"/>
  </hyperlinks>
  <printOptions/>
  <pageMargins left="0.7" right="0.45" top="0.75" bottom="0.5" header="0.3" footer="0.3"/>
  <pageSetup horizontalDpi="600" verticalDpi="600" orientation="landscape" scale="85" r:id="rId1"/>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B1:AI27"/>
  <sheetViews>
    <sheetView zoomScalePageLayoutView="0" workbookViewId="0" topLeftCell="A3">
      <selection activeCell="A3" sqref="A1:A16384"/>
    </sheetView>
  </sheetViews>
  <sheetFormatPr defaultColWidth="9.140625" defaultRowHeight="12.75"/>
  <cols>
    <col min="1" max="1" width="9.140625" style="257"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31.281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4.42187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392" t="s">
        <v>345</v>
      </c>
      <c r="E2" s="392"/>
      <c r="F2" s="392"/>
      <c r="G2" s="392"/>
      <c r="H2" s="392"/>
      <c r="I2" s="205" t="s">
        <v>55</v>
      </c>
      <c r="J2" s="90">
        <v>4</v>
      </c>
      <c r="K2" s="205" t="s">
        <v>48</v>
      </c>
      <c r="L2" s="152">
        <v>0.25</v>
      </c>
      <c r="M2" s="91" t="s">
        <v>346</v>
      </c>
      <c r="N2" s="92"/>
      <c r="O2" s="397" t="s">
        <v>17</v>
      </c>
      <c r="P2" s="397"/>
      <c r="Q2" s="394" t="str">
        <f>D2</f>
        <v>Fresh Fruit Cup </v>
      </c>
      <c r="R2" s="394"/>
      <c r="S2" s="394"/>
      <c r="T2" s="394"/>
      <c r="U2" s="395"/>
      <c r="V2" s="153"/>
      <c r="W2" s="153"/>
      <c r="X2" s="205" t="s">
        <v>55</v>
      </c>
      <c r="Y2" s="94">
        <f>J2</f>
        <v>4</v>
      </c>
      <c r="Z2" s="112"/>
      <c r="AA2" s="95" t="s">
        <v>53</v>
      </c>
      <c r="AB2" s="96">
        <f>L2</f>
        <v>0.25</v>
      </c>
      <c r="AC2" s="154" t="str">
        <f>M2</f>
        <v>Cup</v>
      </c>
      <c r="AD2" s="155"/>
      <c r="AE2" s="156"/>
      <c r="AF2" s="156"/>
      <c r="AG2" s="156"/>
      <c r="AH2" s="155"/>
      <c r="AI2" s="155"/>
    </row>
    <row r="3" spans="2:35" ht="19.5" customHeight="1">
      <c r="B3" s="201"/>
      <c r="C3" s="373"/>
      <c r="D3" s="398"/>
      <c r="E3" s="398"/>
      <c r="F3" s="398"/>
      <c r="G3" s="398"/>
      <c r="H3" s="398"/>
      <c r="I3" s="157"/>
      <c r="J3" s="215" t="s">
        <v>79</v>
      </c>
      <c r="K3" s="205"/>
      <c r="L3" s="458" t="s">
        <v>347</v>
      </c>
      <c r="M3" s="459"/>
      <c r="N3" s="459"/>
      <c r="O3" s="205"/>
      <c r="P3" s="205"/>
      <c r="Q3" s="400">
        <f>D3</f>
        <v>0</v>
      </c>
      <c r="R3" s="398"/>
      <c r="S3" s="398"/>
      <c r="T3" s="398"/>
      <c r="U3" s="398"/>
      <c r="V3" s="398"/>
      <c r="W3" s="398"/>
      <c r="X3" s="205"/>
      <c r="Y3" s="112" t="str">
        <f>J3</f>
        <v>lbs</v>
      </c>
      <c r="Z3" s="112"/>
      <c r="AA3" s="95"/>
      <c r="AB3" s="96"/>
      <c r="AC3" s="159"/>
      <c r="AD3" s="155"/>
      <c r="AE3" s="156"/>
      <c r="AF3" s="156"/>
      <c r="AG3" s="156"/>
      <c r="AH3" s="155"/>
      <c r="AI3" s="155"/>
    </row>
    <row r="4" spans="3:35" ht="16.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96" t="s">
        <v>87</v>
      </c>
      <c r="Z5" s="396"/>
      <c r="AA5" s="211" t="s">
        <v>50</v>
      </c>
      <c r="AB5" s="211" t="s">
        <v>13</v>
      </c>
      <c r="AC5" s="211" t="s">
        <v>134</v>
      </c>
      <c r="AD5" s="166" t="s">
        <v>135</v>
      </c>
      <c r="AE5" s="215"/>
      <c r="AF5" s="215"/>
      <c r="AG5" s="215"/>
    </row>
    <row r="6" spans="2:33" ht="18.75" customHeight="1">
      <c r="B6" s="366" t="s">
        <v>283</v>
      </c>
      <c r="C6" s="367"/>
      <c r="D6" s="367"/>
      <c r="E6" s="368"/>
      <c r="F6" s="369" t="s">
        <v>260</v>
      </c>
      <c r="G6" s="370"/>
      <c r="H6" s="98">
        <v>1</v>
      </c>
      <c r="I6" s="367" t="s">
        <v>348</v>
      </c>
      <c r="J6" s="408"/>
      <c r="K6" s="408"/>
      <c r="L6" s="408"/>
      <c r="M6" s="408"/>
      <c r="N6" s="409"/>
      <c r="O6" s="410" t="str">
        <f aca="true" t="shared" si="0" ref="O6:O18">B6</f>
        <v>Pasteurized Fresh Lemon Juice (CONV)</v>
      </c>
      <c r="P6" s="411"/>
      <c r="Q6" s="411"/>
      <c r="R6" s="411"/>
      <c r="S6" s="179">
        <f>0.5/4</f>
        <v>0.125</v>
      </c>
      <c r="T6" s="168" t="s">
        <v>99</v>
      </c>
      <c r="U6" s="169">
        <f>S6*Y2</f>
        <v>0.5</v>
      </c>
      <c r="V6" s="170">
        <f>(Y2*S6)/AB6</f>
        <v>0.5</v>
      </c>
      <c r="W6" s="171"/>
      <c r="X6" s="172">
        <v>0.56</v>
      </c>
      <c r="Y6" s="173">
        <v>0.5</v>
      </c>
      <c r="Z6" s="173"/>
      <c r="AA6" s="174">
        <f aca="true" t="shared" si="1" ref="AA6:AA12">X6*Y6</f>
        <v>0.28</v>
      </c>
      <c r="AB6" s="175">
        <v>1</v>
      </c>
      <c r="AC6" s="176">
        <f>AA6/Y2</f>
        <v>0.07</v>
      </c>
      <c r="AD6" s="177">
        <f>AA6</f>
        <v>0.28</v>
      </c>
      <c r="AE6" s="178"/>
      <c r="AF6" s="178"/>
      <c r="AG6" s="178"/>
    </row>
    <row r="7" spans="2:33" ht="18.75" customHeight="1">
      <c r="B7" s="354" t="s">
        <v>349</v>
      </c>
      <c r="C7" s="355"/>
      <c r="D7" s="355"/>
      <c r="E7" s="356"/>
      <c r="F7" s="359" t="s">
        <v>260</v>
      </c>
      <c r="G7" s="358"/>
      <c r="H7" s="98">
        <v>2</v>
      </c>
      <c r="I7" s="355" t="s">
        <v>350</v>
      </c>
      <c r="J7" s="412"/>
      <c r="K7" s="412"/>
      <c r="L7" s="412"/>
      <c r="M7" s="412"/>
      <c r="N7" s="413"/>
      <c r="O7" s="410" t="str">
        <f t="shared" si="0"/>
        <v>Water</v>
      </c>
      <c r="P7" s="411"/>
      <c r="Q7" s="411"/>
      <c r="R7" s="411"/>
      <c r="S7" s="179">
        <f>0.5/4</f>
        <v>0.125</v>
      </c>
      <c r="T7" s="168" t="s">
        <v>99</v>
      </c>
      <c r="U7" s="173">
        <f>Y2*S7</f>
        <v>0.5</v>
      </c>
      <c r="V7" s="170">
        <f>(Y2*S7)/AB7</f>
        <v>0.5</v>
      </c>
      <c r="W7" s="171"/>
      <c r="X7" s="172">
        <v>0</v>
      </c>
      <c r="Y7" s="173">
        <f aca="true" t="shared" si="2" ref="Y7:Y12">V7/1</f>
        <v>0.5</v>
      </c>
      <c r="Z7" s="173"/>
      <c r="AA7" s="174">
        <f t="shared" si="1"/>
        <v>0</v>
      </c>
      <c r="AB7" s="180">
        <v>1</v>
      </c>
      <c r="AC7" s="176">
        <f>AA7/Y2</f>
        <v>0</v>
      </c>
      <c r="AD7" s="177">
        <f>ROUND(V7*AC7,5)</f>
        <v>0</v>
      </c>
      <c r="AE7" s="178"/>
      <c r="AF7" s="178"/>
      <c r="AG7" s="178"/>
    </row>
    <row r="8" spans="2:33" ht="30" customHeight="1">
      <c r="B8" s="354" t="s">
        <v>351</v>
      </c>
      <c r="C8" s="355"/>
      <c r="D8" s="355"/>
      <c r="E8" s="356"/>
      <c r="F8" s="357" t="s">
        <v>352</v>
      </c>
      <c r="G8" s="358"/>
      <c r="H8" s="98">
        <v>3</v>
      </c>
      <c r="I8" s="355" t="s">
        <v>353</v>
      </c>
      <c r="J8" s="412"/>
      <c r="K8" s="412"/>
      <c r="L8" s="412"/>
      <c r="M8" s="412"/>
      <c r="N8" s="413"/>
      <c r="O8" s="410" t="str">
        <f>B8</f>
        <v>Red Delicious Apples, 125ct Cubed 1/2" with Skin</v>
      </c>
      <c r="P8" s="411"/>
      <c r="Q8" s="411"/>
      <c r="R8" s="411"/>
      <c r="S8" s="181">
        <f>7.5/4</f>
        <v>1.875</v>
      </c>
      <c r="T8" s="168" t="s">
        <v>58</v>
      </c>
      <c r="U8" s="169">
        <f>Y2*S8</f>
        <v>7.5</v>
      </c>
      <c r="V8" s="170">
        <f>(Y2*S8)/AB8</f>
        <v>8.152173913043478</v>
      </c>
      <c r="W8" s="171"/>
      <c r="X8" s="172">
        <v>0.11</v>
      </c>
      <c r="Y8" s="173">
        <f t="shared" si="2"/>
        <v>8.152173913043478</v>
      </c>
      <c r="Z8" s="173"/>
      <c r="AA8" s="174">
        <f t="shared" si="1"/>
        <v>0.8967391304347826</v>
      </c>
      <c r="AB8" s="180">
        <v>0.92</v>
      </c>
      <c r="AC8" s="176">
        <f>AA8/Y2</f>
        <v>0.22418478260869565</v>
      </c>
      <c r="AD8" s="182">
        <f>AA8</f>
        <v>0.8967391304347826</v>
      </c>
      <c r="AE8" s="178"/>
      <c r="AF8" s="178"/>
      <c r="AG8" s="178"/>
    </row>
    <row r="9" spans="2:33" ht="29.25" customHeight="1">
      <c r="B9" s="354" t="s">
        <v>354</v>
      </c>
      <c r="C9" s="355"/>
      <c r="D9" s="355"/>
      <c r="E9" s="356"/>
      <c r="F9" s="359" t="s">
        <v>355</v>
      </c>
      <c r="G9" s="358"/>
      <c r="H9" s="98"/>
      <c r="I9" s="355" t="s">
        <v>317</v>
      </c>
      <c r="J9" s="412"/>
      <c r="K9" s="412"/>
      <c r="L9" s="412"/>
      <c r="M9" s="412"/>
      <c r="N9" s="413"/>
      <c r="O9" s="410" t="str">
        <f t="shared" si="0"/>
        <v>Cantaloupe, 23 ct, Peeled &amp; Seeded, Diced, Diced 3/4"</v>
      </c>
      <c r="P9" s="411"/>
      <c r="Q9" s="411"/>
      <c r="R9" s="411"/>
      <c r="S9" s="181">
        <f>21.5/4</f>
        <v>5.375</v>
      </c>
      <c r="T9" s="168" t="s">
        <v>58</v>
      </c>
      <c r="U9" s="169">
        <f>Y2*S9</f>
        <v>21.5</v>
      </c>
      <c r="V9" s="170">
        <f>(Y2*S9)/AB9</f>
        <v>42.15686274509804</v>
      </c>
      <c r="W9" s="171"/>
      <c r="X9" s="172">
        <v>0.04</v>
      </c>
      <c r="Y9" s="173">
        <f t="shared" si="2"/>
        <v>42.15686274509804</v>
      </c>
      <c r="Z9" s="173"/>
      <c r="AA9" s="174">
        <f t="shared" si="1"/>
        <v>1.6862745098039216</v>
      </c>
      <c r="AB9" s="180">
        <v>0.51</v>
      </c>
      <c r="AC9" s="176">
        <f>AA9/Y2</f>
        <v>0.4215686274509804</v>
      </c>
      <c r="AD9" s="182">
        <f>AA9</f>
        <v>1.6862745098039216</v>
      </c>
      <c r="AE9" s="178"/>
      <c r="AF9" s="178"/>
      <c r="AG9" s="178"/>
    </row>
    <row r="10" spans="2:33" ht="30" customHeight="1">
      <c r="B10" s="354" t="s">
        <v>356</v>
      </c>
      <c r="C10" s="355"/>
      <c r="D10" s="355"/>
      <c r="E10" s="356"/>
      <c r="F10" s="359" t="s">
        <v>357</v>
      </c>
      <c r="G10" s="358"/>
      <c r="H10" s="98">
        <v>4</v>
      </c>
      <c r="I10" s="355" t="s">
        <v>358</v>
      </c>
      <c r="J10" s="414"/>
      <c r="K10" s="414"/>
      <c r="L10" s="414"/>
      <c r="M10" s="414"/>
      <c r="N10" s="415"/>
      <c r="O10" s="410" t="str">
        <f t="shared" si="0"/>
        <v>Pineapple, Fresh, Peeled &amp; Cored, Cubed 3/4"</v>
      </c>
      <c r="P10" s="411"/>
      <c r="Q10" s="411"/>
      <c r="R10" s="411"/>
      <c r="S10" s="183">
        <f>10.5/4</f>
        <v>2.625</v>
      </c>
      <c r="T10" s="168" t="s">
        <v>58</v>
      </c>
      <c r="U10" s="169">
        <f>Y2*S10</f>
        <v>10.5</v>
      </c>
      <c r="V10" s="170">
        <f>(Y2*S10)/AB10</f>
        <v>20.19230769230769</v>
      </c>
      <c r="W10" s="171"/>
      <c r="X10" s="172">
        <v>0.11</v>
      </c>
      <c r="Y10" s="173">
        <f t="shared" si="2"/>
        <v>20.19230769230769</v>
      </c>
      <c r="Z10" s="173"/>
      <c r="AA10" s="174">
        <f t="shared" si="1"/>
        <v>2.221153846153846</v>
      </c>
      <c r="AB10" s="180">
        <v>0.52</v>
      </c>
      <c r="AC10" s="176">
        <f>AA10/Y2</f>
        <v>0.5552884615384615</v>
      </c>
      <c r="AD10" s="182">
        <f>AA10</f>
        <v>2.221153846153846</v>
      </c>
      <c r="AE10" s="178"/>
      <c r="AF10" s="178"/>
      <c r="AG10" s="178"/>
    </row>
    <row r="11" spans="2:33" ht="18.75" customHeight="1">
      <c r="B11" s="354" t="s">
        <v>359</v>
      </c>
      <c r="C11" s="355"/>
      <c r="D11" s="355"/>
      <c r="E11" s="356"/>
      <c r="F11" s="359" t="s">
        <v>360</v>
      </c>
      <c r="G11" s="358"/>
      <c r="H11" s="98"/>
      <c r="I11" s="355"/>
      <c r="J11" s="414"/>
      <c r="K11" s="414"/>
      <c r="L11" s="414"/>
      <c r="M11" s="414"/>
      <c r="N11" s="415"/>
      <c r="O11" s="416" t="str">
        <f t="shared" si="0"/>
        <v>Orange, 88ct, Peeled, Sectioned, Halved</v>
      </c>
      <c r="P11" s="362"/>
      <c r="Q11" s="362"/>
      <c r="R11" s="362"/>
      <c r="S11" s="181">
        <f>11/4</f>
        <v>2.75</v>
      </c>
      <c r="T11" s="168" t="s">
        <v>58</v>
      </c>
      <c r="U11" s="169">
        <f>Y2*S11</f>
        <v>11</v>
      </c>
      <c r="V11" s="170">
        <f>(Y2*S11)/AB11</f>
        <v>16.176470588235293</v>
      </c>
      <c r="W11" s="171"/>
      <c r="X11" s="172">
        <v>0.1</v>
      </c>
      <c r="Y11" s="173">
        <f t="shared" si="2"/>
        <v>16.176470588235293</v>
      </c>
      <c r="Z11" s="173"/>
      <c r="AA11" s="174">
        <f t="shared" si="1"/>
        <v>1.6176470588235294</v>
      </c>
      <c r="AB11" s="180">
        <v>0.68</v>
      </c>
      <c r="AC11" s="176">
        <f>AA11/Y2</f>
        <v>0.40441176470588236</v>
      </c>
      <c r="AD11" s="177">
        <f>AA11</f>
        <v>1.6176470588235294</v>
      </c>
      <c r="AE11" s="178"/>
      <c r="AF11" s="178"/>
      <c r="AG11" s="178"/>
    </row>
    <row r="12" spans="2:33" ht="30.75" customHeight="1">
      <c r="B12" s="354" t="s">
        <v>361</v>
      </c>
      <c r="C12" s="355"/>
      <c r="D12" s="355"/>
      <c r="E12" s="356"/>
      <c r="F12" s="359" t="s">
        <v>362</v>
      </c>
      <c r="G12" s="358"/>
      <c r="H12" s="98"/>
      <c r="I12" s="355" t="s">
        <v>363</v>
      </c>
      <c r="J12" s="414"/>
      <c r="K12" s="414"/>
      <c r="L12" s="414"/>
      <c r="M12" s="414"/>
      <c r="N12" s="415"/>
      <c r="O12" s="354" t="str">
        <f>B12</f>
        <v>Strawberries, Fresh  or Blueberries or Raspberries</v>
      </c>
      <c r="P12" s="360"/>
      <c r="Q12" s="360"/>
      <c r="R12" s="360"/>
      <c r="S12" s="179">
        <f>31/4</f>
        <v>7.75</v>
      </c>
      <c r="T12" s="168" t="s">
        <v>205</v>
      </c>
      <c r="U12" s="169">
        <f>Y2*S12</f>
        <v>31</v>
      </c>
      <c r="V12" s="170">
        <f>(Y2*S12)/AB12</f>
        <v>32.97872340425532</v>
      </c>
      <c r="W12" s="171"/>
      <c r="X12" s="172">
        <v>0.1</v>
      </c>
      <c r="Y12" s="173">
        <f t="shared" si="2"/>
        <v>32.97872340425532</v>
      </c>
      <c r="Z12" s="173"/>
      <c r="AA12" s="174">
        <f t="shared" si="1"/>
        <v>3.297872340425532</v>
      </c>
      <c r="AB12" s="180">
        <v>0.94</v>
      </c>
      <c r="AC12" s="176">
        <f>AA12/Y2</f>
        <v>0.824468085106383</v>
      </c>
      <c r="AD12" s="182">
        <f>AA12</f>
        <v>3.297872340425532</v>
      </c>
      <c r="AE12" s="178"/>
      <c r="AF12" s="178"/>
      <c r="AG12" s="178"/>
    </row>
    <row r="13" spans="2:33" ht="18.75" customHeight="1">
      <c r="B13" s="354"/>
      <c r="C13" s="355"/>
      <c r="D13" s="355"/>
      <c r="E13" s="356"/>
      <c r="F13" s="357"/>
      <c r="G13" s="358"/>
      <c r="H13" s="98"/>
      <c r="I13" s="355" t="s">
        <v>364</v>
      </c>
      <c r="J13" s="412"/>
      <c r="K13" s="412"/>
      <c r="L13" s="412"/>
      <c r="M13" s="412"/>
      <c r="N13" s="413"/>
      <c r="O13" s="410">
        <f t="shared" si="0"/>
        <v>0</v>
      </c>
      <c r="P13" s="411"/>
      <c r="Q13" s="411"/>
      <c r="R13" s="411"/>
      <c r="S13" s="181"/>
      <c r="T13" s="168"/>
      <c r="U13" s="169"/>
      <c r="V13" s="170"/>
      <c r="W13" s="171"/>
      <c r="X13" s="172"/>
      <c r="Y13" s="173"/>
      <c r="Z13" s="173"/>
      <c r="AA13" s="174"/>
      <c r="AB13" s="180"/>
      <c r="AC13" s="176"/>
      <c r="AD13" s="182"/>
      <c r="AE13" s="178"/>
      <c r="AF13" s="178"/>
      <c r="AG13" s="178"/>
    </row>
    <row r="14" spans="2:33" ht="31.5" customHeight="1">
      <c r="B14" s="354"/>
      <c r="C14" s="355"/>
      <c r="D14" s="355"/>
      <c r="E14" s="356"/>
      <c r="F14" s="357"/>
      <c r="G14" s="358"/>
      <c r="H14" s="98"/>
      <c r="I14" s="355" t="s">
        <v>365</v>
      </c>
      <c r="J14" s="412"/>
      <c r="K14" s="412"/>
      <c r="L14" s="412"/>
      <c r="M14" s="412"/>
      <c r="N14" s="413"/>
      <c r="O14" s="410">
        <f t="shared" si="0"/>
        <v>0</v>
      </c>
      <c r="P14" s="411"/>
      <c r="Q14" s="411"/>
      <c r="R14" s="411"/>
      <c r="S14" s="181"/>
      <c r="T14" s="168"/>
      <c r="U14" s="169"/>
      <c r="V14" s="170"/>
      <c r="W14" s="171"/>
      <c r="X14" s="172"/>
      <c r="Y14" s="173"/>
      <c r="Z14" s="173"/>
      <c r="AA14" s="174"/>
      <c r="AB14" s="180"/>
      <c r="AC14" s="176"/>
      <c r="AD14" s="182"/>
      <c r="AE14" s="178"/>
      <c r="AF14" s="178"/>
      <c r="AG14" s="178"/>
    </row>
    <row r="15" spans="2:33" ht="18.75" customHeight="1">
      <c r="B15" s="354"/>
      <c r="C15" s="355"/>
      <c r="D15" s="355"/>
      <c r="E15" s="356"/>
      <c r="F15" s="357"/>
      <c r="G15" s="358"/>
      <c r="H15" s="98"/>
      <c r="I15" s="355"/>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t="s">
        <v>366</v>
      </c>
      <c r="J16" s="412"/>
      <c r="K16" s="412"/>
      <c r="L16" s="412"/>
      <c r="M16" s="412"/>
      <c r="N16" s="413"/>
      <c r="O16" s="410">
        <f t="shared" si="0"/>
        <v>0</v>
      </c>
      <c r="P16" s="411"/>
      <c r="Q16" s="411"/>
      <c r="R16" s="411"/>
      <c r="S16" s="181"/>
      <c r="T16" s="168"/>
      <c r="U16" s="169"/>
      <c r="V16" s="170"/>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412"/>
      <c r="K17" s="412"/>
      <c r="L17" s="412"/>
      <c r="M17" s="412"/>
      <c r="N17" s="413"/>
      <c r="O17" s="410">
        <f t="shared" si="0"/>
        <v>0</v>
      </c>
      <c r="P17" s="411"/>
      <c r="Q17" s="411"/>
      <c r="R17" s="411"/>
      <c r="S17" s="181"/>
      <c r="T17" s="168"/>
      <c r="U17" s="169"/>
      <c r="V17" s="170"/>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412"/>
      <c r="K18" s="412"/>
      <c r="L18" s="412"/>
      <c r="M18" s="412"/>
      <c r="N18" s="413"/>
      <c r="O18" s="410">
        <f t="shared" si="0"/>
        <v>0</v>
      </c>
      <c r="P18" s="411"/>
      <c r="Q18" s="411"/>
      <c r="R18" s="411"/>
      <c r="S18" s="181"/>
      <c r="T18" s="168"/>
      <c r="U18" s="169"/>
      <c r="V18" s="170"/>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412"/>
      <c r="K19" s="412"/>
      <c r="L19" s="412"/>
      <c r="M19" s="412"/>
      <c r="N19" s="413"/>
      <c r="O19" s="410">
        <f>B19</f>
        <v>0</v>
      </c>
      <c r="P19" s="411"/>
      <c r="Q19" s="411"/>
      <c r="R19" s="411"/>
      <c r="S19" s="181"/>
      <c r="T19" s="168"/>
      <c r="U19" s="169"/>
      <c r="V19" s="170"/>
      <c r="W19" s="171"/>
      <c r="X19" s="172"/>
      <c r="Y19" s="169"/>
      <c r="Z19" s="169"/>
      <c r="AA19" s="174"/>
      <c r="AB19" s="180"/>
      <c r="AC19" s="176"/>
      <c r="AD19" s="182"/>
      <c r="AE19" s="178"/>
      <c r="AF19" s="178"/>
      <c r="AG19" s="178"/>
    </row>
    <row r="20" spans="2:33" ht="18.75" customHeight="1" thickBot="1">
      <c r="B20" s="417"/>
      <c r="C20" s="418"/>
      <c r="D20" s="418"/>
      <c r="E20" s="419"/>
      <c r="F20" s="357"/>
      <c r="G20" s="358"/>
      <c r="H20" s="185"/>
      <c r="I20" s="418"/>
      <c r="J20" s="420"/>
      <c r="K20" s="420"/>
      <c r="L20" s="420"/>
      <c r="M20" s="420"/>
      <c r="N20" s="421"/>
      <c r="O20" s="410">
        <f>B20</f>
        <v>0</v>
      </c>
      <c r="P20" s="411"/>
      <c r="Q20" s="411"/>
      <c r="R20" s="411"/>
      <c r="S20" s="181"/>
      <c r="T20" s="168"/>
      <c r="U20" s="169"/>
      <c r="V20" s="184"/>
      <c r="W20" s="171"/>
      <c r="X20" s="172"/>
      <c r="Y20" s="169"/>
      <c r="Z20" s="169"/>
      <c r="AA20" s="174"/>
      <c r="AB20" s="180"/>
      <c r="AC20" s="176"/>
      <c r="AD20" s="182"/>
      <c r="AE20" s="178"/>
      <c r="AF20" s="178"/>
      <c r="AG20" s="178"/>
    </row>
    <row r="21" spans="2:33" ht="25.5" customHeight="1" thickBot="1">
      <c r="B21" s="186"/>
      <c r="C21" s="202"/>
      <c r="D21" s="202"/>
      <c r="E21" s="202"/>
      <c r="F21" s="202"/>
      <c r="G21" s="202"/>
      <c r="H21" s="202"/>
      <c r="I21" s="202"/>
      <c r="J21" s="202"/>
      <c r="K21" s="202"/>
      <c r="L21" s="203"/>
      <c r="M21" s="208"/>
      <c r="N21" s="208"/>
      <c r="O21" s="422" t="s">
        <v>47</v>
      </c>
      <c r="P21" s="423"/>
      <c r="Q21" s="423"/>
      <c r="R21" s="424"/>
      <c r="S21" s="425" t="s">
        <v>7</v>
      </c>
      <c r="T21" s="424"/>
      <c r="U21" s="424"/>
      <c r="V21" s="424"/>
      <c r="W21" s="424"/>
      <c r="X21" s="424"/>
      <c r="Y21" s="424"/>
      <c r="Z21" s="424"/>
      <c r="AA21" s="424"/>
      <c r="AB21" s="424"/>
      <c r="AC21" s="424"/>
      <c r="AD21" s="122">
        <f>ROUNDUP(SUM(AD6:AD20),5)</f>
        <v>9.99969</v>
      </c>
      <c r="AE21" s="178"/>
      <c r="AF21" s="178"/>
      <c r="AG21" s="178"/>
    </row>
    <row r="22" spans="2:33" ht="20.25" customHeight="1">
      <c r="B22" s="426" t="s">
        <v>45</v>
      </c>
      <c r="C22" s="427"/>
      <c r="D22" s="427"/>
      <c r="E22" s="427"/>
      <c r="F22" s="427"/>
      <c r="G22" s="427"/>
      <c r="H22" s="427"/>
      <c r="I22" s="427"/>
      <c r="J22" s="427"/>
      <c r="K22" s="427"/>
      <c r="L22" s="428"/>
      <c r="M22" s="189"/>
      <c r="N22" s="189"/>
      <c r="O22" s="429"/>
      <c r="P22" s="430"/>
      <c r="Q22" s="430"/>
      <c r="R22" s="430"/>
      <c r="S22" s="190"/>
      <c r="T22" s="190"/>
      <c r="U22" s="190"/>
      <c r="V22" s="190"/>
      <c r="W22" s="190"/>
      <c r="X22" s="112" t="s">
        <v>9</v>
      </c>
      <c r="Y22" s="112"/>
      <c r="Z22" s="112"/>
      <c r="AA22" s="112"/>
      <c r="AB22" s="112"/>
      <c r="AC22" s="112"/>
      <c r="AD22" s="125">
        <f>ROUND(AD21*10/100,5)</f>
        <v>0.99997</v>
      </c>
      <c r="AE22" s="178"/>
      <c r="AF22" s="178"/>
      <c r="AG22" s="178"/>
    </row>
    <row r="23" spans="2:33" ht="22.5" customHeight="1" thickBot="1">
      <c r="B23" s="332" t="s">
        <v>42</v>
      </c>
      <c r="C23" s="435"/>
      <c r="D23" s="435"/>
      <c r="E23" s="435"/>
      <c r="F23" s="435"/>
      <c r="G23" s="218"/>
      <c r="H23" s="334" t="s">
        <v>46</v>
      </c>
      <c r="I23" s="334"/>
      <c r="J23" s="334" t="s">
        <v>367</v>
      </c>
      <c r="K23" s="435"/>
      <c r="L23" s="436"/>
      <c r="M23" s="218"/>
      <c r="N23" s="218"/>
      <c r="O23" s="148"/>
      <c r="P23" s="210"/>
      <c r="Q23" s="399"/>
      <c r="R23" s="399"/>
      <c r="S23" s="193"/>
      <c r="T23" s="193"/>
      <c r="U23" s="193"/>
      <c r="V23" s="193"/>
      <c r="W23" s="193"/>
      <c r="X23" s="94" t="s">
        <v>6</v>
      </c>
      <c r="Y23" s="94"/>
      <c r="Z23" s="94"/>
      <c r="AA23" s="94"/>
      <c r="AB23" s="94"/>
      <c r="AC23" s="94"/>
      <c r="AD23" s="130">
        <f>AD21+AD22</f>
        <v>10.999659999999999</v>
      </c>
      <c r="AE23" s="178"/>
      <c r="AF23" s="178"/>
      <c r="AG23" s="178"/>
    </row>
    <row r="24" spans="19:33" ht="7.5" customHeight="1" thickBot="1">
      <c r="S24" s="322"/>
      <c r="T24" s="322"/>
      <c r="U24" s="215"/>
      <c r="V24" s="215"/>
      <c r="W24" s="215"/>
      <c r="X24" s="215"/>
      <c r="Y24" s="215"/>
      <c r="Z24" s="215"/>
      <c r="AA24" s="215"/>
      <c r="AB24" s="205"/>
      <c r="AC24" s="205"/>
      <c r="AD24" s="205"/>
      <c r="AE24" s="151"/>
      <c r="AF24" s="151"/>
      <c r="AG24" s="151"/>
    </row>
    <row r="25" spans="2:33" ht="20.25" customHeight="1">
      <c r="B25" s="212" t="s">
        <v>35</v>
      </c>
      <c r="C25" s="316" t="s">
        <v>36</v>
      </c>
      <c r="D25" s="316"/>
      <c r="E25" s="65" t="s">
        <v>37</v>
      </c>
      <c r="F25" s="65" t="s">
        <v>38</v>
      </c>
      <c r="G25" s="65" t="s">
        <v>39</v>
      </c>
      <c r="H25" s="316" t="s">
        <v>40</v>
      </c>
      <c r="I25" s="316"/>
      <c r="J25" s="316" t="s">
        <v>41</v>
      </c>
      <c r="K25" s="316"/>
      <c r="L25" s="316" t="s">
        <v>52</v>
      </c>
      <c r="M25" s="316"/>
      <c r="N25" s="212" t="s">
        <v>136</v>
      </c>
      <c r="O25" s="437" t="s">
        <v>5</v>
      </c>
      <c r="P25" s="325"/>
      <c r="Q25" s="325"/>
      <c r="R25" s="208"/>
      <c r="S25" s="325"/>
      <c r="T25" s="326"/>
      <c r="U25" s="216"/>
      <c r="V25" s="216"/>
      <c r="W25" s="216"/>
      <c r="X25" s="314" t="s">
        <v>130</v>
      </c>
      <c r="Y25" s="315"/>
      <c r="Z25" s="315"/>
      <c r="AA25" s="315"/>
      <c r="AB25" s="315"/>
      <c r="AC25" s="217"/>
      <c r="AD25" s="197">
        <f>AD23/4</f>
        <v>2.7499149999999997</v>
      </c>
      <c r="AE25" s="194"/>
      <c r="AF25" s="194"/>
      <c r="AG25" s="194"/>
    </row>
    <row r="26" spans="2:33" ht="37.5" customHeight="1">
      <c r="B26" s="212"/>
      <c r="C26" s="316"/>
      <c r="D26" s="316"/>
      <c r="E26" s="65"/>
      <c r="F26" s="65"/>
      <c r="G26" s="65"/>
      <c r="H26" s="316"/>
      <c r="I26" s="316"/>
      <c r="J26" s="316"/>
      <c r="K26" s="316"/>
      <c r="L26" s="316"/>
      <c r="M26" s="316"/>
      <c r="N26" s="200">
        <f ca="1">NOW()</f>
        <v>42374.55450046296</v>
      </c>
      <c r="O26" s="195" t="s">
        <v>19</v>
      </c>
      <c r="P26" s="196" t="s">
        <v>20</v>
      </c>
      <c r="Q26" s="241" t="s">
        <v>21</v>
      </c>
      <c r="R26" s="242" t="s">
        <v>22</v>
      </c>
      <c r="S26" s="431" t="s">
        <v>8</v>
      </c>
      <c r="T26" s="432"/>
      <c r="U26" s="213"/>
      <c r="V26" s="213"/>
      <c r="W26" s="213"/>
      <c r="X26" s="198"/>
      <c r="Y26" s="214" t="s">
        <v>131</v>
      </c>
      <c r="Z26" s="214"/>
      <c r="AA26" s="214"/>
      <c r="AB26" s="214" t="s">
        <v>23</v>
      </c>
      <c r="AC26" s="433" t="s">
        <v>24</v>
      </c>
      <c r="AD26" s="434"/>
      <c r="AE26" s="194"/>
      <c r="AF26" s="194"/>
      <c r="AG26" s="194"/>
    </row>
    <row r="27" spans="15:30" ht="19.5" customHeight="1" thickBot="1">
      <c r="O27" s="142">
        <f>Y2</f>
        <v>4</v>
      </c>
      <c r="P27" s="143"/>
      <c r="Q27" s="144">
        <f>AD23</f>
        <v>10.999659999999999</v>
      </c>
      <c r="R27" s="145">
        <v>0</v>
      </c>
      <c r="S27" s="310">
        <f>Q27+R27</f>
        <v>10.999659999999999</v>
      </c>
      <c r="T27" s="311"/>
      <c r="U27" s="146"/>
      <c r="V27" s="147"/>
      <c r="W27" s="147"/>
      <c r="X27" s="148"/>
      <c r="Y27" s="149">
        <f>AD25/AB27</f>
        <v>9.166383333333332</v>
      </c>
      <c r="Z27" s="149"/>
      <c r="AA27" s="149"/>
      <c r="AB27" s="150">
        <v>0.3</v>
      </c>
      <c r="AC27" s="312">
        <f ca="1">NOW()</f>
        <v>42374.55450046296</v>
      </c>
      <c r="AD27" s="313"/>
    </row>
  </sheetData>
  <sheetProtection/>
  <mergeCells count="98">
    <mergeCell ref="B1:L1"/>
    <mergeCell ref="O1:AD1"/>
    <mergeCell ref="B2:C2"/>
    <mergeCell ref="D2:H2"/>
    <mergeCell ref="O2:P2"/>
    <mergeCell ref="Q2:U2"/>
    <mergeCell ref="C3:H4"/>
    <mergeCell ref="L3:N3"/>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I17:N17"/>
    <mergeCell ref="O17:R17"/>
    <mergeCell ref="B14:E14"/>
    <mergeCell ref="F14:G14"/>
    <mergeCell ref="I14:N14"/>
    <mergeCell ref="O14:R14"/>
    <mergeCell ref="B15:E15"/>
    <mergeCell ref="F15:G15"/>
    <mergeCell ref="I15:N15"/>
    <mergeCell ref="O15:R15"/>
    <mergeCell ref="B18:E18"/>
    <mergeCell ref="F18:G18"/>
    <mergeCell ref="I18:N18"/>
    <mergeCell ref="O18:R18"/>
    <mergeCell ref="B16:E16"/>
    <mergeCell ref="F16:G16"/>
    <mergeCell ref="I16:N16"/>
    <mergeCell ref="O16:R16"/>
    <mergeCell ref="B17:E17"/>
    <mergeCell ref="F17:G17"/>
    <mergeCell ref="B19:E19"/>
    <mergeCell ref="F19:G19"/>
    <mergeCell ref="I19:N19"/>
    <mergeCell ref="O19:R19"/>
    <mergeCell ref="B20:E20"/>
    <mergeCell ref="F20:G20"/>
    <mergeCell ref="I20:N20"/>
    <mergeCell ref="O20:R20"/>
    <mergeCell ref="O21:R21"/>
    <mergeCell ref="S21:AC21"/>
    <mergeCell ref="B22:L22"/>
    <mergeCell ref="O22:R22"/>
    <mergeCell ref="B23:F23"/>
    <mergeCell ref="H23:I23"/>
    <mergeCell ref="J23:L23"/>
    <mergeCell ref="Q23:R23"/>
    <mergeCell ref="S24:T24"/>
    <mergeCell ref="C25:D25"/>
    <mergeCell ref="H25:I25"/>
    <mergeCell ref="J25:K25"/>
    <mergeCell ref="L25:M25"/>
    <mergeCell ref="O25:Q25"/>
    <mergeCell ref="S25:T25"/>
    <mergeCell ref="AC26:AD26"/>
    <mergeCell ref="S27:T27"/>
    <mergeCell ref="AC27:AD27"/>
    <mergeCell ref="X25:AB25"/>
    <mergeCell ref="C26:D26"/>
    <mergeCell ref="H26:I26"/>
    <mergeCell ref="J26:K26"/>
    <mergeCell ref="L26:M26"/>
    <mergeCell ref="S26:T26"/>
  </mergeCells>
  <hyperlinks>
    <hyperlink ref="N1" location="'MENU ITEM LIST'!A1" display="BACK TO MENU LIST"/>
  </hyperlinks>
  <printOptions/>
  <pageMargins left="0.7" right="0.45" top="0.75" bottom="0.5" header="0.3" footer="0.3"/>
  <pageSetup horizontalDpi="600" verticalDpi="600" orientation="landscape" scale="81" r:id="rId1"/>
  <colBreaks count="1" manualBreakCount="1">
    <brk id="14" max="65535" man="1"/>
  </colBreaks>
</worksheet>
</file>

<file path=xl/worksheets/sheet17.xml><?xml version="1.0" encoding="utf-8"?>
<worksheet xmlns="http://schemas.openxmlformats.org/spreadsheetml/2006/main" xmlns:r="http://schemas.openxmlformats.org/officeDocument/2006/relationships">
  <dimension ref="B1:AI27"/>
  <sheetViews>
    <sheetView zoomScalePageLayoutView="0" workbookViewId="0" topLeftCell="A1">
      <selection activeCell="A3" sqref="A1:A16384"/>
    </sheetView>
  </sheetViews>
  <sheetFormatPr defaultColWidth="9.140625" defaultRowHeight="12.75"/>
  <cols>
    <col min="1" max="1" width="9.140625" style="257"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26.85156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3.851562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customHeight="1"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460" t="s">
        <v>368</v>
      </c>
      <c r="E2" s="460"/>
      <c r="F2" s="460"/>
      <c r="G2" s="460"/>
      <c r="H2" s="460"/>
      <c r="I2" s="205" t="s">
        <v>55</v>
      </c>
      <c r="J2" s="90">
        <v>100</v>
      </c>
      <c r="K2" s="205" t="s">
        <v>48</v>
      </c>
      <c r="L2" s="152" t="s">
        <v>369</v>
      </c>
      <c r="M2" s="91"/>
      <c r="N2" s="92"/>
      <c r="O2" s="397" t="s">
        <v>17</v>
      </c>
      <c r="P2" s="397"/>
      <c r="Q2" s="394" t="str">
        <f>D2</f>
        <v>Parmesan Crostini</v>
      </c>
      <c r="R2" s="394"/>
      <c r="S2" s="394"/>
      <c r="T2" s="394"/>
      <c r="U2" s="395"/>
      <c r="V2" s="153"/>
      <c r="W2" s="153"/>
      <c r="X2" s="205" t="s">
        <v>55</v>
      </c>
      <c r="Y2" s="94">
        <f>J2</f>
        <v>100</v>
      </c>
      <c r="Z2" s="112"/>
      <c r="AA2" s="95" t="s">
        <v>53</v>
      </c>
      <c r="AB2" s="96" t="str">
        <f>L2</f>
        <v>2 Slices </v>
      </c>
      <c r="AC2" s="154">
        <f>M2</f>
        <v>0</v>
      </c>
      <c r="AD2" s="155"/>
      <c r="AE2" s="156"/>
      <c r="AF2" s="156"/>
      <c r="AG2" s="156"/>
      <c r="AH2" s="155"/>
      <c r="AI2" s="155"/>
    </row>
    <row r="3" spans="2:35" ht="19.5" customHeight="1">
      <c r="B3" s="201"/>
      <c r="C3" s="373" t="s">
        <v>370</v>
      </c>
      <c r="D3" s="398"/>
      <c r="E3" s="398"/>
      <c r="F3" s="398"/>
      <c r="G3" s="398"/>
      <c r="H3" s="398"/>
      <c r="I3" s="157"/>
      <c r="J3" s="397" t="s">
        <v>371</v>
      </c>
      <c r="K3" s="414"/>
      <c r="L3" s="414"/>
      <c r="M3" s="158"/>
      <c r="N3" s="93"/>
      <c r="O3" s="205"/>
      <c r="P3" s="205"/>
      <c r="Q3" s="400">
        <f>D3</f>
        <v>0</v>
      </c>
      <c r="R3" s="398"/>
      <c r="S3" s="398"/>
      <c r="T3" s="398"/>
      <c r="U3" s="398"/>
      <c r="V3" s="398"/>
      <c r="W3" s="398"/>
      <c r="X3" s="205"/>
      <c r="Y3" s="112" t="str">
        <f>J3</f>
        <v>14 Slices per Loaf</v>
      </c>
      <c r="Z3" s="112"/>
      <c r="AA3" s="95"/>
      <c r="AB3" s="96"/>
      <c r="AC3" s="159"/>
      <c r="AD3" s="155"/>
      <c r="AE3" s="156"/>
      <c r="AF3" s="156"/>
      <c r="AG3" s="156"/>
      <c r="AH3" s="155"/>
      <c r="AI3" s="155"/>
    </row>
    <row r="4" spans="3:35" ht="16.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65" t="s">
        <v>87</v>
      </c>
      <c r="Z5" s="365"/>
      <c r="AA5" s="221" t="s">
        <v>50</v>
      </c>
      <c r="AB5" s="221" t="s">
        <v>13</v>
      </c>
      <c r="AC5" s="221" t="s">
        <v>134</v>
      </c>
      <c r="AD5" s="97" t="s">
        <v>89</v>
      </c>
      <c r="AE5" s="215"/>
      <c r="AF5" s="215"/>
      <c r="AG5" s="215"/>
    </row>
    <row r="6" spans="2:33" ht="18.75" customHeight="1">
      <c r="B6" s="366" t="s">
        <v>224</v>
      </c>
      <c r="C6" s="367"/>
      <c r="D6" s="367"/>
      <c r="E6" s="368"/>
      <c r="F6" s="369" t="s">
        <v>372</v>
      </c>
      <c r="G6" s="370"/>
      <c r="H6" s="98">
        <v>1</v>
      </c>
      <c r="I6" s="367" t="s">
        <v>373</v>
      </c>
      <c r="J6" s="408"/>
      <c r="K6" s="408"/>
      <c r="L6" s="408"/>
      <c r="M6" s="408"/>
      <c r="N6" s="409"/>
      <c r="O6" s="410" t="str">
        <f aca="true" t="shared" si="0" ref="O6:O18">B6</f>
        <v>Olive Oil</v>
      </c>
      <c r="P6" s="411"/>
      <c r="Q6" s="411"/>
      <c r="R6" s="411"/>
      <c r="S6" s="249">
        <v>0.0098</v>
      </c>
      <c r="T6" s="168" t="s">
        <v>374</v>
      </c>
      <c r="U6" s="169">
        <f>S6*Y2</f>
        <v>0.98</v>
      </c>
      <c r="V6" s="170">
        <f>(Y2*S6)/AB6</f>
        <v>0.98</v>
      </c>
      <c r="W6" s="171"/>
      <c r="X6" s="172">
        <v>4.37</v>
      </c>
      <c r="Y6" s="173">
        <v>0.98</v>
      </c>
      <c r="Z6" s="173"/>
      <c r="AA6" s="174">
        <f>X6*Y6</f>
        <v>4.2826</v>
      </c>
      <c r="AB6" s="175">
        <v>1</v>
      </c>
      <c r="AC6" s="176">
        <f>AA6/Y2</f>
        <v>0.042826</v>
      </c>
      <c r="AD6" s="177">
        <f>AA6</f>
        <v>4.2826</v>
      </c>
      <c r="AE6" s="178"/>
      <c r="AF6" s="178"/>
      <c r="AG6" s="178"/>
    </row>
    <row r="7" spans="2:33" ht="18.75" customHeight="1">
      <c r="B7" s="354" t="s">
        <v>375</v>
      </c>
      <c r="C7" s="355"/>
      <c r="D7" s="355"/>
      <c r="E7" s="356"/>
      <c r="F7" s="359" t="s">
        <v>376</v>
      </c>
      <c r="G7" s="358"/>
      <c r="H7" s="98">
        <v>2</v>
      </c>
      <c r="I7" s="355" t="s">
        <v>377</v>
      </c>
      <c r="J7" s="412"/>
      <c r="K7" s="412"/>
      <c r="L7" s="412"/>
      <c r="M7" s="412"/>
      <c r="N7" s="413"/>
      <c r="O7" s="410" t="str">
        <f t="shared" si="0"/>
        <v>Garlic, Fresh, Minced</v>
      </c>
      <c r="P7" s="411"/>
      <c r="Q7" s="411"/>
      <c r="R7" s="411"/>
      <c r="S7" s="179">
        <v>0.102</v>
      </c>
      <c r="T7" s="168" t="s">
        <v>111</v>
      </c>
      <c r="U7" s="173">
        <f>Y2*S7</f>
        <v>10.2</v>
      </c>
      <c r="V7" s="170">
        <f>(Y2*S7)/AB7</f>
        <v>10.2</v>
      </c>
      <c r="W7" s="171"/>
      <c r="X7" s="172">
        <v>0.1</v>
      </c>
      <c r="Y7" s="173">
        <f>V7/1</f>
        <v>10.2</v>
      </c>
      <c r="Z7" s="173"/>
      <c r="AA7" s="174">
        <f>X7*Y7</f>
        <v>1.02</v>
      </c>
      <c r="AB7" s="180">
        <v>1</v>
      </c>
      <c r="AC7" s="176">
        <f>AA7/Y2</f>
        <v>0.0102</v>
      </c>
      <c r="AD7" s="177">
        <f>AA7</f>
        <v>1.02</v>
      </c>
      <c r="AE7" s="178"/>
      <c r="AF7" s="178"/>
      <c r="AG7" s="178"/>
    </row>
    <row r="8" spans="2:33" ht="34.5" customHeight="1">
      <c r="B8" s="354" t="s">
        <v>378</v>
      </c>
      <c r="C8" s="355"/>
      <c r="D8" s="355"/>
      <c r="E8" s="356"/>
      <c r="F8" s="357" t="s">
        <v>379</v>
      </c>
      <c r="G8" s="358"/>
      <c r="H8" s="98">
        <v>3</v>
      </c>
      <c r="I8" s="355" t="s">
        <v>380</v>
      </c>
      <c r="J8" s="412"/>
      <c r="K8" s="412"/>
      <c r="L8" s="412"/>
      <c r="M8" s="412"/>
      <c r="N8" s="413"/>
      <c r="O8" s="410" t="str">
        <f>B8</f>
        <v>French Baguette, 10 oz. Sliced 3/4" on Bias  (14 Slices per Loaf, Discard Ends) </v>
      </c>
      <c r="P8" s="411"/>
      <c r="Q8" s="411"/>
      <c r="R8" s="411"/>
      <c r="S8" s="181">
        <v>0.143</v>
      </c>
      <c r="T8" s="168" t="s">
        <v>381</v>
      </c>
      <c r="U8" s="169">
        <f>Y2*S8</f>
        <v>14.299999999999999</v>
      </c>
      <c r="V8" s="170">
        <f>(Y2*S8)/AB8</f>
        <v>14.299999999999999</v>
      </c>
      <c r="W8" s="171"/>
      <c r="X8" s="172">
        <v>1.2</v>
      </c>
      <c r="Y8" s="173">
        <f>V8/1</f>
        <v>14.299999999999999</v>
      </c>
      <c r="Z8" s="173"/>
      <c r="AA8" s="174">
        <f>X8*Y8</f>
        <v>17.159999999999997</v>
      </c>
      <c r="AB8" s="180">
        <v>1</v>
      </c>
      <c r="AC8" s="176">
        <f>AA8/Y2</f>
        <v>0.17159999999999997</v>
      </c>
      <c r="AD8" s="182">
        <f>AA8</f>
        <v>17.159999999999997</v>
      </c>
      <c r="AE8" s="178"/>
      <c r="AF8" s="178"/>
      <c r="AG8" s="178"/>
    </row>
    <row r="9" spans="2:33" ht="18.75" customHeight="1">
      <c r="B9" s="354" t="s">
        <v>382</v>
      </c>
      <c r="C9" s="355"/>
      <c r="D9" s="355"/>
      <c r="E9" s="356"/>
      <c r="F9" s="359" t="s">
        <v>383</v>
      </c>
      <c r="G9" s="358"/>
      <c r="H9" s="98"/>
      <c r="I9" s="355" t="s">
        <v>384</v>
      </c>
      <c r="J9" s="412"/>
      <c r="K9" s="412"/>
      <c r="L9" s="412"/>
      <c r="M9" s="412"/>
      <c r="N9" s="413"/>
      <c r="O9" s="410" t="str">
        <f t="shared" si="0"/>
        <v>Grated parmesan Cheese  (CONV)</v>
      </c>
      <c r="P9" s="411"/>
      <c r="Q9" s="411"/>
      <c r="R9" s="411"/>
      <c r="S9" s="181">
        <v>0.015</v>
      </c>
      <c r="T9" s="168" t="s">
        <v>374</v>
      </c>
      <c r="U9" s="169">
        <f>Y2*S9</f>
        <v>1.5</v>
      </c>
      <c r="V9" s="170">
        <f>(Y2*S9)/AB9</f>
        <v>1.5</v>
      </c>
      <c r="W9" s="171"/>
      <c r="X9" s="172">
        <v>9.26</v>
      </c>
      <c r="Y9" s="173">
        <f>V9/1</f>
        <v>1.5</v>
      </c>
      <c r="Z9" s="173"/>
      <c r="AA9" s="174">
        <f>X9*Y9</f>
        <v>13.89</v>
      </c>
      <c r="AB9" s="180">
        <v>1</v>
      </c>
      <c r="AC9" s="176">
        <f>AA9/Y2</f>
        <v>0.1389</v>
      </c>
      <c r="AD9" s="182">
        <f>AA9</f>
        <v>13.89</v>
      </c>
      <c r="AE9" s="178"/>
      <c r="AF9" s="178"/>
      <c r="AG9" s="178"/>
    </row>
    <row r="10" spans="2:33" ht="18.75" customHeight="1">
      <c r="B10" s="354"/>
      <c r="C10" s="355"/>
      <c r="D10" s="355"/>
      <c r="E10" s="356"/>
      <c r="F10" s="359"/>
      <c r="G10" s="358"/>
      <c r="H10" s="98"/>
      <c r="I10" s="355" t="s">
        <v>385</v>
      </c>
      <c r="J10" s="414"/>
      <c r="K10" s="414"/>
      <c r="L10" s="414"/>
      <c r="M10" s="414"/>
      <c r="N10" s="415"/>
      <c r="O10" s="410">
        <f t="shared" si="0"/>
        <v>0</v>
      </c>
      <c r="P10" s="411"/>
      <c r="Q10" s="411"/>
      <c r="R10" s="411"/>
      <c r="S10" s="183"/>
      <c r="T10" s="168"/>
      <c r="U10" s="169">
        <f>Y2*S10</f>
        <v>0</v>
      </c>
      <c r="V10" s="170">
        <f>(Y2*S10)/AB10</f>
        <v>0</v>
      </c>
      <c r="W10" s="171"/>
      <c r="X10" s="172">
        <v>0</v>
      </c>
      <c r="Y10" s="173">
        <f>V10/1</f>
        <v>0</v>
      </c>
      <c r="Z10" s="173"/>
      <c r="AA10" s="174">
        <f>X10*Y10</f>
        <v>0</v>
      </c>
      <c r="AB10" s="180">
        <v>1</v>
      </c>
      <c r="AC10" s="176">
        <f>AA10/Y2</f>
        <v>0</v>
      </c>
      <c r="AD10" s="182">
        <f>ROUND(V10*AC10,5)</f>
        <v>0</v>
      </c>
      <c r="AE10" s="178"/>
      <c r="AF10" s="178"/>
      <c r="AG10" s="178"/>
    </row>
    <row r="11" spans="2:33" ht="18.75" customHeight="1">
      <c r="B11" s="354"/>
      <c r="C11" s="355"/>
      <c r="D11" s="355"/>
      <c r="E11" s="356"/>
      <c r="F11" s="359"/>
      <c r="G11" s="358"/>
      <c r="H11" s="98"/>
      <c r="I11" s="355"/>
      <c r="J11" s="414"/>
      <c r="K11" s="414"/>
      <c r="L11" s="414"/>
      <c r="M11" s="414"/>
      <c r="N11" s="415"/>
      <c r="O11" s="416">
        <f t="shared" si="0"/>
        <v>0</v>
      </c>
      <c r="P11" s="362"/>
      <c r="Q11" s="362"/>
      <c r="R11" s="362"/>
      <c r="S11" s="181"/>
      <c r="T11" s="168"/>
      <c r="U11" s="169"/>
      <c r="V11" s="170"/>
      <c r="W11" s="171"/>
      <c r="X11" s="172"/>
      <c r="Y11" s="173"/>
      <c r="Z11" s="173"/>
      <c r="AA11" s="174"/>
      <c r="AB11" s="180"/>
      <c r="AC11" s="176"/>
      <c r="AD11" s="177"/>
      <c r="AE11" s="178"/>
      <c r="AF11" s="178"/>
      <c r="AG11" s="178"/>
    </row>
    <row r="12" spans="2:33" ht="18.75" customHeight="1">
      <c r="B12" s="354"/>
      <c r="C12" s="355"/>
      <c r="D12" s="355"/>
      <c r="E12" s="356"/>
      <c r="F12" s="359"/>
      <c r="G12" s="358"/>
      <c r="H12" s="98"/>
      <c r="I12" s="355"/>
      <c r="J12" s="414"/>
      <c r="K12" s="414"/>
      <c r="L12" s="414"/>
      <c r="M12" s="414"/>
      <c r="N12" s="415"/>
      <c r="O12" s="354">
        <f>B12</f>
        <v>0</v>
      </c>
      <c r="P12" s="360"/>
      <c r="Q12" s="360"/>
      <c r="R12" s="360"/>
      <c r="S12" s="179"/>
      <c r="T12" s="168"/>
      <c r="U12" s="169"/>
      <c r="V12" s="170"/>
      <c r="W12" s="171"/>
      <c r="X12" s="172"/>
      <c r="Y12" s="173"/>
      <c r="Z12" s="173"/>
      <c r="AA12" s="174"/>
      <c r="AB12" s="180"/>
      <c r="AC12" s="176"/>
      <c r="AD12" s="182"/>
      <c r="AE12" s="178"/>
      <c r="AF12" s="178"/>
      <c r="AG12" s="178"/>
    </row>
    <row r="13" spans="2:33" ht="18.75" customHeight="1">
      <c r="B13" s="354"/>
      <c r="C13" s="355"/>
      <c r="D13" s="355"/>
      <c r="E13" s="356"/>
      <c r="F13" s="357"/>
      <c r="G13" s="358"/>
      <c r="H13" s="98"/>
      <c r="I13" s="355"/>
      <c r="J13" s="412"/>
      <c r="K13" s="412"/>
      <c r="L13" s="412"/>
      <c r="M13" s="412"/>
      <c r="N13" s="413"/>
      <c r="O13" s="410">
        <f t="shared" si="0"/>
        <v>0</v>
      </c>
      <c r="P13" s="411"/>
      <c r="Q13" s="411"/>
      <c r="R13" s="411"/>
      <c r="S13" s="181"/>
      <c r="T13" s="168"/>
      <c r="U13" s="169"/>
      <c r="V13" s="170"/>
      <c r="W13" s="171"/>
      <c r="X13" s="172"/>
      <c r="Y13" s="173"/>
      <c r="Z13" s="173"/>
      <c r="AA13" s="174"/>
      <c r="AB13" s="180"/>
      <c r="AC13" s="176"/>
      <c r="AD13" s="182"/>
      <c r="AE13" s="178"/>
      <c r="AF13" s="178"/>
      <c r="AG13" s="178"/>
    </row>
    <row r="14" spans="2:33" ht="31.5" customHeight="1">
      <c r="B14" s="354"/>
      <c r="C14" s="355"/>
      <c r="D14" s="355"/>
      <c r="E14" s="356"/>
      <c r="F14" s="357"/>
      <c r="G14" s="358"/>
      <c r="H14" s="98"/>
      <c r="I14" s="355"/>
      <c r="J14" s="412"/>
      <c r="K14" s="412"/>
      <c r="L14" s="412"/>
      <c r="M14" s="412"/>
      <c r="N14" s="413"/>
      <c r="O14" s="410">
        <f t="shared" si="0"/>
        <v>0</v>
      </c>
      <c r="P14" s="411"/>
      <c r="Q14" s="411"/>
      <c r="R14" s="411"/>
      <c r="S14" s="181"/>
      <c r="T14" s="168"/>
      <c r="U14" s="169"/>
      <c r="V14" s="170"/>
      <c r="W14" s="171"/>
      <c r="X14" s="172"/>
      <c r="Y14" s="173"/>
      <c r="Z14" s="173"/>
      <c r="AA14" s="174"/>
      <c r="AB14" s="180"/>
      <c r="AC14" s="176"/>
      <c r="AD14" s="182"/>
      <c r="AE14" s="178"/>
      <c r="AF14" s="178"/>
      <c r="AG14" s="178"/>
    </row>
    <row r="15" spans="2:33" ht="18.75" customHeight="1">
      <c r="B15" s="354"/>
      <c r="C15" s="355"/>
      <c r="D15" s="355"/>
      <c r="E15" s="356"/>
      <c r="F15" s="357"/>
      <c r="G15" s="358"/>
      <c r="H15" s="98"/>
      <c r="I15" s="355"/>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412"/>
      <c r="K16" s="412"/>
      <c r="L16" s="412"/>
      <c r="M16" s="412"/>
      <c r="N16" s="413"/>
      <c r="O16" s="410">
        <f t="shared" si="0"/>
        <v>0</v>
      </c>
      <c r="P16" s="411"/>
      <c r="Q16" s="411"/>
      <c r="R16" s="411"/>
      <c r="S16" s="181"/>
      <c r="T16" s="168"/>
      <c r="U16" s="169"/>
      <c r="V16" s="170"/>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412"/>
      <c r="K17" s="412"/>
      <c r="L17" s="412"/>
      <c r="M17" s="412"/>
      <c r="N17" s="413"/>
      <c r="O17" s="410">
        <f t="shared" si="0"/>
        <v>0</v>
      </c>
      <c r="P17" s="411"/>
      <c r="Q17" s="411"/>
      <c r="R17" s="411"/>
      <c r="S17" s="181"/>
      <c r="T17" s="168"/>
      <c r="U17" s="169"/>
      <c r="V17" s="184"/>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412"/>
      <c r="K18" s="412"/>
      <c r="L18" s="412"/>
      <c r="M18" s="412"/>
      <c r="N18" s="413"/>
      <c r="O18" s="410">
        <f t="shared" si="0"/>
        <v>0</v>
      </c>
      <c r="P18" s="411"/>
      <c r="Q18" s="411"/>
      <c r="R18" s="411"/>
      <c r="S18" s="181"/>
      <c r="T18" s="168"/>
      <c r="U18" s="169"/>
      <c r="V18" s="184"/>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412"/>
      <c r="K19" s="412"/>
      <c r="L19" s="412"/>
      <c r="M19" s="412"/>
      <c r="N19" s="413"/>
      <c r="O19" s="410">
        <f>B19</f>
        <v>0</v>
      </c>
      <c r="P19" s="411"/>
      <c r="Q19" s="411"/>
      <c r="R19" s="411"/>
      <c r="S19" s="181"/>
      <c r="T19" s="168"/>
      <c r="U19" s="169"/>
      <c r="V19" s="170"/>
      <c r="W19" s="171"/>
      <c r="X19" s="172"/>
      <c r="Y19" s="169"/>
      <c r="Z19" s="169"/>
      <c r="AA19" s="174"/>
      <c r="AB19" s="180"/>
      <c r="AC19" s="176"/>
      <c r="AD19" s="182"/>
      <c r="AE19" s="178"/>
      <c r="AF19" s="178"/>
      <c r="AG19" s="178"/>
    </row>
    <row r="20" spans="2:33" ht="18.75" customHeight="1" thickBot="1">
      <c r="B20" s="417"/>
      <c r="C20" s="418"/>
      <c r="D20" s="418"/>
      <c r="E20" s="419"/>
      <c r="F20" s="357"/>
      <c r="G20" s="358"/>
      <c r="H20" s="185"/>
      <c r="I20" s="418"/>
      <c r="J20" s="420"/>
      <c r="K20" s="420"/>
      <c r="L20" s="420"/>
      <c r="M20" s="420"/>
      <c r="N20" s="421"/>
      <c r="O20" s="410">
        <f>B20</f>
        <v>0</v>
      </c>
      <c r="P20" s="411"/>
      <c r="Q20" s="411"/>
      <c r="R20" s="411"/>
      <c r="S20" s="181"/>
      <c r="T20" s="168"/>
      <c r="U20" s="169">
        <f>Y2*S20</f>
        <v>0</v>
      </c>
      <c r="V20" s="184">
        <f>(Y2*S20)/AB20</f>
        <v>0</v>
      </c>
      <c r="W20" s="171"/>
      <c r="X20" s="172">
        <v>0</v>
      </c>
      <c r="Y20" s="169">
        <f>V20/1</f>
        <v>0</v>
      </c>
      <c r="Z20" s="169"/>
      <c r="AA20" s="174">
        <f>X20*Y20</f>
        <v>0</v>
      </c>
      <c r="AB20" s="180">
        <v>1</v>
      </c>
      <c r="AC20" s="176"/>
      <c r="AD20" s="182">
        <f>ROUND(V20*AC20,5)</f>
        <v>0</v>
      </c>
      <c r="AE20" s="178"/>
      <c r="AF20" s="178"/>
      <c r="AG20" s="178"/>
    </row>
    <row r="21" spans="2:33" ht="25.5" customHeight="1" thickBot="1">
      <c r="B21" s="186"/>
      <c r="C21" s="202"/>
      <c r="D21" s="202"/>
      <c r="E21" s="202"/>
      <c r="F21" s="202"/>
      <c r="G21" s="202"/>
      <c r="H21" s="202"/>
      <c r="I21" s="202"/>
      <c r="J21" s="202"/>
      <c r="K21" s="202"/>
      <c r="L21" s="203"/>
      <c r="M21" s="208"/>
      <c r="N21" s="208"/>
      <c r="O21" s="422" t="s">
        <v>47</v>
      </c>
      <c r="P21" s="423"/>
      <c r="Q21" s="423"/>
      <c r="R21" s="424"/>
      <c r="S21" s="425" t="s">
        <v>7</v>
      </c>
      <c r="T21" s="424"/>
      <c r="U21" s="424"/>
      <c r="V21" s="424"/>
      <c r="W21" s="424"/>
      <c r="X21" s="424"/>
      <c r="Y21" s="424"/>
      <c r="Z21" s="424"/>
      <c r="AA21" s="424"/>
      <c r="AB21" s="424"/>
      <c r="AC21" s="424"/>
      <c r="AD21" s="122">
        <f>ROUNDUP(SUM(AD6:AD20),5)</f>
        <v>36.3526</v>
      </c>
      <c r="AE21" s="178"/>
      <c r="AF21" s="178"/>
      <c r="AG21" s="178"/>
    </row>
    <row r="22" spans="2:33" ht="20.25" customHeight="1">
      <c r="B22" s="426" t="s">
        <v>45</v>
      </c>
      <c r="C22" s="427"/>
      <c r="D22" s="427"/>
      <c r="E22" s="427"/>
      <c r="F22" s="427"/>
      <c r="G22" s="427"/>
      <c r="H22" s="427"/>
      <c r="I22" s="427"/>
      <c r="J22" s="427"/>
      <c r="K22" s="427"/>
      <c r="L22" s="428"/>
      <c r="M22" s="189"/>
      <c r="N22" s="189"/>
      <c r="O22" s="429"/>
      <c r="P22" s="430"/>
      <c r="Q22" s="430"/>
      <c r="R22" s="430"/>
      <c r="S22" s="190"/>
      <c r="T22" s="190"/>
      <c r="U22" s="190"/>
      <c r="V22" s="190"/>
      <c r="W22" s="190"/>
      <c r="X22" s="112" t="s">
        <v>9</v>
      </c>
      <c r="Y22" s="112"/>
      <c r="Z22" s="112"/>
      <c r="AA22" s="112"/>
      <c r="AB22" s="112"/>
      <c r="AC22" s="112"/>
      <c r="AD22" s="125">
        <f>ROUND(AD21*10/100,5)</f>
        <v>3.63526</v>
      </c>
      <c r="AE22" s="178"/>
      <c r="AF22" s="178"/>
      <c r="AG22" s="178"/>
    </row>
    <row r="23" spans="2:33" ht="22.5" customHeight="1" thickBot="1">
      <c r="B23" s="332" t="s">
        <v>42</v>
      </c>
      <c r="C23" s="435"/>
      <c r="D23" s="435"/>
      <c r="E23" s="435"/>
      <c r="F23" s="435"/>
      <c r="G23" s="218"/>
      <c r="H23" s="334" t="s">
        <v>46</v>
      </c>
      <c r="I23" s="334"/>
      <c r="J23" s="334"/>
      <c r="K23" s="435"/>
      <c r="L23" s="436"/>
      <c r="M23" s="218"/>
      <c r="N23" s="218"/>
      <c r="O23" s="148"/>
      <c r="P23" s="210"/>
      <c r="Q23" s="399"/>
      <c r="R23" s="399"/>
      <c r="S23" s="193"/>
      <c r="T23" s="193"/>
      <c r="U23" s="193"/>
      <c r="V23" s="193"/>
      <c r="W23" s="193"/>
      <c r="X23" s="94" t="s">
        <v>6</v>
      </c>
      <c r="Y23" s="94"/>
      <c r="Z23" s="94"/>
      <c r="AA23" s="94"/>
      <c r="AB23" s="94"/>
      <c r="AC23" s="94"/>
      <c r="AD23" s="130">
        <f>AD21+AD22</f>
        <v>39.987860000000005</v>
      </c>
      <c r="AE23" s="178"/>
      <c r="AF23" s="178"/>
      <c r="AG23" s="178"/>
    </row>
    <row r="24" spans="19:33" ht="7.5" customHeight="1" thickBot="1">
      <c r="S24" s="322"/>
      <c r="T24" s="322"/>
      <c r="U24" s="215"/>
      <c r="V24" s="215"/>
      <c r="W24" s="215"/>
      <c r="X24" s="215"/>
      <c r="Y24" s="215"/>
      <c r="Z24" s="215"/>
      <c r="AA24" s="215"/>
      <c r="AB24" s="205"/>
      <c r="AC24" s="205"/>
      <c r="AD24" s="205"/>
      <c r="AE24" s="151"/>
      <c r="AF24" s="151"/>
      <c r="AG24" s="151"/>
    </row>
    <row r="25" spans="2:33" ht="20.25" customHeight="1">
      <c r="B25" s="212" t="s">
        <v>35</v>
      </c>
      <c r="C25" s="316" t="s">
        <v>36</v>
      </c>
      <c r="D25" s="316"/>
      <c r="E25" s="65" t="s">
        <v>37</v>
      </c>
      <c r="F25" s="65" t="s">
        <v>38</v>
      </c>
      <c r="G25" s="65" t="s">
        <v>39</v>
      </c>
      <c r="H25" s="316" t="s">
        <v>40</v>
      </c>
      <c r="I25" s="316"/>
      <c r="J25" s="316" t="s">
        <v>41</v>
      </c>
      <c r="K25" s="316"/>
      <c r="L25" s="316" t="s">
        <v>52</v>
      </c>
      <c r="M25" s="316"/>
      <c r="N25" s="212" t="s">
        <v>136</v>
      </c>
      <c r="O25" s="437" t="s">
        <v>5</v>
      </c>
      <c r="P25" s="325"/>
      <c r="Q25" s="325"/>
      <c r="R25" s="208"/>
      <c r="S25" s="325"/>
      <c r="T25" s="326"/>
      <c r="U25" s="216"/>
      <c r="V25" s="216"/>
      <c r="W25" s="216"/>
      <c r="X25" s="449" t="s">
        <v>130</v>
      </c>
      <c r="Y25" s="450"/>
      <c r="Z25" s="450"/>
      <c r="AA25" s="450"/>
      <c r="AB25" s="217"/>
      <c r="AC25" s="217"/>
      <c r="AD25" s="197">
        <f>AD23/Y2</f>
        <v>0.39987860000000003</v>
      </c>
      <c r="AE25" s="194"/>
      <c r="AF25" s="194"/>
      <c r="AG25" s="194"/>
    </row>
    <row r="26" spans="2:33" ht="37.5" customHeight="1">
      <c r="B26" s="212"/>
      <c r="C26" s="316"/>
      <c r="D26" s="316"/>
      <c r="E26" s="65"/>
      <c r="F26" s="65"/>
      <c r="G26" s="65"/>
      <c r="H26" s="316"/>
      <c r="I26" s="316"/>
      <c r="J26" s="316"/>
      <c r="K26" s="316"/>
      <c r="L26" s="316"/>
      <c r="M26" s="316"/>
      <c r="N26" s="200">
        <f ca="1">NOW()</f>
        <v>42374.55450046296</v>
      </c>
      <c r="O26" s="98" t="s">
        <v>19</v>
      </c>
      <c r="P26" s="95" t="s">
        <v>20</v>
      </c>
      <c r="Q26" s="95" t="s">
        <v>21</v>
      </c>
      <c r="R26" s="95" t="s">
        <v>22</v>
      </c>
      <c r="S26" s="438" t="s">
        <v>8</v>
      </c>
      <c r="T26" s="439"/>
      <c r="U26" s="238"/>
      <c r="V26" s="238"/>
      <c r="W26" s="238"/>
      <c r="X26" s="250"/>
      <c r="Y26" s="214" t="s">
        <v>131</v>
      </c>
      <c r="Z26" s="214"/>
      <c r="AA26" s="214"/>
      <c r="AB26" s="214" t="s">
        <v>23</v>
      </c>
      <c r="AC26" s="433" t="s">
        <v>24</v>
      </c>
      <c r="AD26" s="434"/>
      <c r="AE26" s="194"/>
      <c r="AF26" s="194"/>
      <c r="AG26" s="194"/>
    </row>
    <row r="27" spans="15:30" ht="19.5" customHeight="1" thickBot="1">
      <c r="O27" s="142">
        <f>Y2</f>
        <v>100</v>
      </c>
      <c r="P27" s="143"/>
      <c r="Q27" s="144">
        <f>AD23</f>
        <v>39.987860000000005</v>
      </c>
      <c r="R27" s="145">
        <v>0</v>
      </c>
      <c r="S27" s="310">
        <f>Q27+R27</f>
        <v>39.987860000000005</v>
      </c>
      <c r="T27" s="311"/>
      <c r="U27" s="146"/>
      <c r="V27" s="147"/>
      <c r="W27" s="147"/>
      <c r="X27" s="148"/>
      <c r="Y27" s="149">
        <f>AD25/AB27</f>
        <v>1.3329286666666669</v>
      </c>
      <c r="Z27" s="149"/>
      <c r="AA27" s="149"/>
      <c r="AB27" s="150">
        <v>0.3</v>
      </c>
      <c r="AC27" s="312">
        <f ca="1">NOW()</f>
        <v>42374.55450046296</v>
      </c>
      <c r="AD27" s="313"/>
    </row>
  </sheetData>
  <sheetProtection/>
  <mergeCells count="98">
    <mergeCell ref="B1:L1"/>
    <mergeCell ref="O1:AD1"/>
    <mergeCell ref="B2:C2"/>
    <mergeCell ref="D2:H2"/>
    <mergeCell ref="O2:P2"/>
    <mergeCell ref="Q2:U2"/>
    <mergeCell ref="C3:H4"/>
    <mergeCell ref="J3:L3"/>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I15:N15"/>
    <mergeCell ref="O15:R15"/>
    <mergeCell ref="B12:E12"/>
    <mergeCell ref="F12:G12"/>
    <mergeCell ref="I12:N12"/>
    <mergeCell ref="O12:R12"/>
    <mergeCell ref="B13:E13"/>
    <mergeCell ref="F13:G13"/>
    <mergeCell ref="I13:N13"/>
    <mergeCell ref="O13:R13"/>
    <mergeCell ref="B16:E16"/>
    <mergeCell ref="F16:G16"/>
    <mergeCell ref="I16:N16"/>
    <mergeCell ref="O16:R16"/>
    <mergeCell ref="B14:E14"/>
    <mergeCell ref="F14:G14"/>
    <mergeCell ref="I14:N14"/>
    <mergeCell ref="O14:R14"/>
    <mergeCell ref="B15:E15"/>
    <mergeCell ref="F15:G15"/>
    <mergeCell ref="B17:E17"/>
    <mergeCell ref="F17:G17"/>
    <mergeCell ref="I17:N17"/>
    <mergeCell ref="O17:R17"/>
    <mergeCell ref="B18:E18"/>
    <mergeCell ref="F18:G18"/>
    <mergeCell ref="I18:N18"/>
    <mergeCell ref="O18:R18"/>
    <mergeCell ref="B19:E19"/>
    <mergeCell ref="F19:G19"/>
    <mergeCell ref="I19:N19"/>
    <mergeCell ref="O19:R19"/>
    <mergeCell ref="B20:E20"/>
    <mergeCell ref="F20:G20"/>
    <mergeCell ref="I20:N20"/>
    <mergeCell ref="O20:R20"/>
    <mergeCell ref="O21:R21"/>
    <mergeCell ref="S21:AC21"/>
    <mergeCell ref="B22:L22"/>
    <mergeCell ref="O22:R22"/>
    <mergeCell ref="B23:F23"/>
    <mergeCell ref="H23:I23"/>
    <mergeCell ref="J23:L23"/>
    <mergeCell ref="Q23:R23"/>
    <mergeCell ref="S24:T24"/>
    <mergeCell ref="C25:D25"/>
    <mergeCell ref="H25:I25"/>
    <mergeCell ref="J25:K25"/>
    <mergeCell ref="L25:M25"/>
    <mergeCell ref="O25:Q25"/>
    <mergeCell ref="S25:T25"/>
    <mergeCell ref="AC26:AD26"/>
    <mergeCell ref="S27:T27"/>
    <mergeCell ref="AC27:AD27"/>
    <mergeCell ref="X25:AA25"/>
    <mergeCell ref="C26:D26"/>
    <mergeCell ref="H26:I26"/>
    <mergeCell ref="J26:K26"/>
    <mergeCell ref="L26:M26"/>
    <mergeCell ref="S26:T26"/>
  </mergeCells>
  <hyperlinks>
    <hyperlink ref="N1" location="'MENU ITEM LIST'!A1" display="BACK TO MENU LIST"/>
  </hyperlinks>
  <printOptions/>
  <pageMargins left="0.7" right="0.45" top="0.75" bottom="0.5" header="0.3" footer="0.3"/>
  <pageSetup horizontalDpi="600" verticalDpi="600" orientation="landscape" scale="85"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W29"/>
  <sheetViews>
    <sheetView zoomScalePageLayoutView="0" workbookViewId="0" topLeftCell="A1">
      <selection activeCell="I20" sqref="I20"/>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266" t="s">
        <v>0</v>
      </c>
      <c r="B1" s="267"/>
      <c r="C1" s="267"/>
      <c r="D1" s="267"/>
      <c r="E1" s="267"/>
      <c r="F1" s="267"/>
      <c r="G1" s="267"/>
      <c r="H1" s="267"/>
      <c r="I1" s="267"/>
      <c r="J1" s="267"/>
      <c r="K1" s="267"/>
      <c r="L1" s="267"/>
      <c r="M1" s="267"/>
      <c r="N1" s="267"/>
      <c r="O1" s="267"/>
      <c r="P1" s="2"/>
      <c r="Q1" s="2"/>
      <c r="R1" s="2"/>
      <c r="S1" s="2"/>
      <c r="T1" s="2"/>
      <c r="U1" s="2"/>
      <c r="V1" s="1"/>
      <c r="W1" s="1"/>
    </row>
    <row r="2" spans="1:23" ht="27.75" customHeight="1" thickBot="1">
      <c r="A2" s="280" t="s">
        <v>17</v>
      </c>
      <c r="B2" s="280"/>
      <c r="C2" s="282"/>
      <c r="D2" s="282"/>
      <c r="E2" s="282"/>
      <c r="F2" s="282"/>
      <c r="G2" s="49"/>
      <c r="H2" s="4" t="s">
        <v>27</v>
      </c>
      <c r="I2" s="25">
        <v>1</v>
      </c>
      <c r="J2" s="11"/>
      <c r="K2" s="11"/>
      <c r="L2" s="3" t="s">
        <v>25</v>
      </c>
      <c r="M2" s="3"/>
      <c r="N2" s="5"/>
      <c r="O2" s="268"/>
      <c r="P2" s="269"/>
      <c r="Q2" s="269"/>
      <c r="R2" s="269"/>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303" t="s">
        <v>1</v>
      </c>
      <c r="B4" s="304"/>
      <c r="C4" s="304"/>
      <c r="D4" s="304"/>
      <c r="E4" s="46" t="s">
        <v>31</v>
      </c>
      <c r="F4" s="44" t="s">
        <v>2</v>
      </c>
      <c r="G4" s="46" t="s">
        <v>30</v>
      </c>
      <c r="H4" s="46" t="s">
        <v>12</v>
      </c>
      <c r="I4" s="46" t="s">
        <v>11</v>
      </c>
      <c r="J4" s="45" t="s">
        <v>13</v>
      </c>
      <c r="K4" s="45" t="s">
        <v>3</v>
      </c>
      <c r="L4" s="47" t="s">
        <v>18</v>
      </c>
      <c r="M4" s="48"/>
      <c r="N4" s="270" t="s">
        <v>4</v>
      </c>
      <c r="O4" s="271"/>
      <c r="P4" s="271"/>
      <c r="Q4" s="271"/>
      <c r="R4" s="272"/>
      <c r="S4" s="2"/>
      <c r="T4" s="2"/>
      <c r="U4" s="2"/>
    </row>
    <row r="5" spans="1:21" ht="18.75" customHeight="1">
      <c r="A5" s="275"/>
      <c r="B5" s="276"/>
      <c r="C5" s="276"/>
      <c r="D5" s="276"/>
      <c r="E5" s="40"/>
      <c r="F5" s="41"/>
      <c r="G5" s="51">
        <f>I2*E5</f>
        <v>0</v>
      </c>
      <c r="H5" s="42">
        <v>0</v>
      </c>
      <c r="I5" s="41">
        <v>0</v>
      </c>
      <c r="J5" s="43">
        <v>0</v>
      </c>
      <c r="K5" s="52" t="e">
        <f>H5/(I5*J5)</f>
        <v>#DIV/0!</v>
      </c>
      <c r="L5" s="53" t="e">
        <f>ROUND(G5*K5,5)</f>
        <v>#DIV/0!</v>
      </c>
      <c r="M5" s="18">
        <v>1</v>
      </c>
      <c r="N5" s="305"/>
      <c r="O5" s="306"/>
      <c r="P5" s="306"/>
      <c r="Q5" s="306"/>
      <c r="R5" s="307"/>
      <c r="S5" s="12"/>
      <c r="T5" s="12"/>
      <c r="U5" s="12"/>
    </row>
    <row r="6" spans="1:21" ht="18.75" customHeight="1">
      <c r="A6" s="275"/>
      <c r="B6" s="276"/>
      <c r="C6" s="276"/>
      <c r="D6" s="276"/>
      <c r="E6" s="40"/>
      <c r="F6" s="41"/>
      <c r="G6" s="51">
        <f>I2*E6</f>
        <v>0</v>
      </c>
      <c r="H6" s="42">
        <v>0</v>
      </c>
      <c r="I6" s="41"/>
      <c r="J6" s="43"/>
      <c r="K6" s="52" t="e">
        <f aca="true" t="shared" si="0" ref="K6:K22">H6/(I6*J6)</f>
        <v>#DIV/0!</v>
      </c>
      <c r="L6" s="53" t="e">
        <f aca="true" t="shared" si="1" ref="L6:L22">ROUND(G6*K6,5)</f>
        <v>#DIV/0!</v>
      </c>
      <c r="M6" s="18">
        <v>2</v>
      </c>
      <c r="N6" s="305"/>
      <c r="O6" s="306"/>
      <c r="P6" s="306"/>
      <c r="Q6" s="306"/>
      <c r="R6" s="307"/>
      <c r="S6" s="12"/>
      <c r="T6" s="12"/>
      <c r="U6" s="12"/>
    </row>
    <row r="7" spans="1:21" ht="18.75" customHeight="1">
      <c r="A7" s="275"/>
      <c r="B7" s="276"/>
      <c r="C7" s="276"/>
      <c r="D7" s="276"/>
      <c r="E7" s="40"/>
      <c r="F7" s="41"/>
      <c r="G7" s="51">
        <f>I2*E7</f>
        <v>0</v>
      </c>
      <c r="H7" s="42">
        <v>0</v>
      </c>
      <c r="I7" s="41"/>
      <c r="J7" s="43"/>
      <c r="K7" s="52" t="e">
        <f t="shared" si="0"/>
        <v>#DIV/0!</v>
      </c>
      <c r="L7" s="53" t="e">
        <f t="shared" si="1"/>
        <v>#DIV/0!</v>
      </c>
      <c r="M7" s="18">
        <v>3</v>
      </c>
      <c r="N7" s="305"/>
      <c r="O7" s="306"/>
      <c r="P7" s="306"/>
      <c r="Q7" s="306"/>
      <c r="R7" s="307"/>
      <c r="S7" s="12"/>
      <c r="T7" s="12"/>
      <c r="U7" s="12"/>
    </row>
    <row r="8" spans="1:21" ht="18.75" customHeight="1">
      <c r="A8" s="275"/>
      <c r="B8" s="276"/>
      <c r="C8" s="276"/>
      <c r="D8" s="276"/>
      <c r="E8" s="40"/>
      <c r="F8" s="41"/>
      <c r="G8" s="51">
        <f>I2*E8</f>
        <v>0</v>
      </c>
      <c r="H8" s="42">
        <v>0</v>
      </c>
      <c r="I8" s="41"/>
      <c r="J8" s="43"/>
      <c r="K8" s="52" t="e">
        <f t="shared" si="0"/>
        <v>#DIV/0!</v>
      </c>
      <c r="L8" s="53" t="e">
        <f t="shared" si="1"/>
        <v>#DIV/0!</v>
      </c>
      <c r="M8" s="18"/>
      <c r="N8" s="305"/>
      <c r="O8" s="306"/>
      <c r="P8" s="306"/>
      <c r="Q8" s="306"/>
      <c r="R8" s="307"/>
      <c r="S8" s="12"/>
      <c r="T8" s="12"/>
      <c r="U8" s="12"/>
    </row>
    <row r="9" spans="1:21" ht="18.75" customHeight="1">
      <c r="A9" s="275"/>
      <c r="B9" s="276"/>
      <c r="C9" s="276"/>
      <c r="D9" s="276"/>
      <c r="E9" s="40"/>
      <c r="F9" s="41"/>
      <c r="G9" s="51">
        <f>I2*E9</f>
        <v>0</v>
      </c>
      <c r="H9" s="42">
        <v>0</v>
      </c>
      <c r="I9" s="41"/>
      <c r="J9" s="43"/>
      <c r="K9" s="52" t="e">
        <f t="shared" si="0"/>
        <v>#DIV/0!</v>
      </c>
      <c r="L9" s="53" t="e">
        <f t="shared" si="1"/>
        <v>#DIV/0!</v>
      </c>
      <c r="M9" s="18">
        <v>4</v>
      </c>
      <c r="N9" s="305"/>
      <c r="O9" s="306"/>
      <c r="P9" s="306"/>
      <c r="Q9" s="306"/>
      <c r="R9" s="307"/>
      <c r="S9" s="12"/>
      <c r="T9" s="12"/>
      <c r="U9" s="12"/>
    </row>
    <row r="10" spans="1:21" ht="18.75" customHeight="1">
      <c r="A10" s="275"/>
      <c r="B10" s="276"/>
      <c r="C10" s="276"/>
      <c r="D10" s="276"/>
      <c r="E10" s="40"/>
      <c r="F10" s="41"/>
      <c r="G10" s="51">
        <f>I2*E10</f>
        <v>0</v>
      </c>
      <c r="H10" s="42">
        <v>0</v>
      </c>
      <c r="I10" s="41"/>
      <c r="J10" s="43"/>
      <c r="K10" s="52" t="e">
        <f t="shared" si="0"/>
        <v>#DIV/0!</v>
      </c>
      <c r="L10" s="53" t="e">
        <f t="shared" si="1"/>
        <v>#DIV/0!</v>
      </c>
      <c r="M10" s="18"/>
      <c r="N10" s="305"/>
      <c r="O10" s="306"/>
      <c r="P10" s="306"/>
      <c r="Q10" s="306"/>
      <c r="R10" s="307"/>
      <c r="S10" s="12"/>
      <c r="T10" s="12"/>
      <c r="U10" s="12"/>
    </row>
    <row r="11" spans="1:21" ht="18.75" customHeight="1">
      <c r="A11" s="275"/>
      <c r="B11" s="276"/>
      <c r="C11" s="276"/>
      <c r="D11" s="276"/>
      <c r="E11" s="40"/>
      <c r="F11" s="41"/>
      <c r="G11" s="51">
        <f>I2*E11</f>
        <v>0</v>
      </c>
      <c r="H11" s="42">
        <v>0</v>
      </c>
      <c r="I11" s="41"/>
      <c r="J11" s="43"/>
      <c r="K11" s="52" t="e">
        <f t="shared" si="0"/>
        <v>#DIV/0!</v>
      </c>
      <c r="L11" s="53" t="e">
        <f t="shared" si="1"/>
        <v>#DIV/0!</v>
      </c>
      <c r="M11" s="18">
        <v>5</v>
      </c>
      <c r="N11" s="305"/>
      <c r="O11" s="306"/>
      <c r="P11" s="306"/>
      <c r="Q11" s="306"/>
      <c r="R11" s="307"/>
      <c r="S11" s="12"/>
      <c r="T11" s="12"/>
      <c r="U11" s="12"/>
    </row>
    <row r="12" spans="1:21" ht="18.75" customHeight="1">
      <c r="A12" s="275"/>
      <c r="B12" s="276"/>
      <c r="C12" s="276"/>
      <c r="D12" s="276"/>
      <c r="E12" s="40"/>
      <c r="F12" s="41"/>
      <c r="G12" s="51">
        <f>I2*E12</f>
        <v>0</v>
      </c>
      <c r="H12" s="42">
        <v>0</v>
      </c>
      <c r="I12" s="41"/>
      <c r="J12" s="43"/>
      <c r="K12" s="52" t="e">
        <f t="shared" si="0"/>
        <v>#DIV/0!</v>
      </c>
      <c r="L12" s="53" t="e">
        <f t="shared" si="1"/>
        <v>#DIV/0!</v>
      </c>
      <c r="M12" s="18"/>
      <c r="N12" s="305"/>
      <c r="O12" s="306"/>
      <c r="P12" s="306"/>
      <c r="Q12" s="306"/>
      <c r="R12" s="307"/>
      <c r="S12" s="12"/>
      <c r="T12" s="12"/>
      <c r="U12" s="12"/>
    </row>
    <row r="13" spans="1:21" ht="18.75" customHeight="1">
      <c r="A13" s="275"/>
      <c r="B13" s="276"/>
      <c r="C13" s="276"/>
      <c r="D13" s="276"/>
      <c r="E13" s="40"/>
      <c r="F13" s="41"/>
      <c r="G13" s="51">
        <f>I2*E13</f>
        <v>0</v>
      </c>
      <c r="H13" s="42">
        <v>0</v>
      </c>
      <c r="I13" s="41"/>
      <c r="J13" s="43"/>
      <c r="K13" s="52" t="e">
        <f t="shared" si="0"/>
        <v>#DIV/0!</v>
      </c>
      <c r="L13" s="53" t="e">
        <f t="shared" si="1"/>
        <v>#DIV/0!</v>
      </c>
      <c r="M13" s="18">
        <v>6</v>
      </c>
      <c r="N13" s="305"/>
      <c r="O13" s="306"/>
      <c r="P13" s="306"/>
      <c r="Q13" s="306"/>
      <c r="R13" s="307"/>
      <c r="S13" s="12"/>
      <c r="T13" s="12"/>
      <c r="U13" s="12"/>
    </row>
    <row r="14" spans="1:21" ht="18.75" customHeight="1">
      <c r="A14" s="275"/>
      <c r="B14" s="276"/>
      <c r="C14" s="276"/>
      <c r="D14" s="276"/>
      <c r="E14" s="40"/>
      <c r="F14" s="41"/>
      <c r="G14" s="51">
        <f>I2*E14</f>
        <v>0</v>
      </c>
      <c r="H14" s="42">
        <v>0</v>
      </c>
      <c r="I14" s="41"/>
      <c r="J14" s="43"/>
      <c r="K14" s="52" t="e">
        <f t="shared" si="0"/>
        <v>#DIV/0!</v>
      </c>
      <c r="L14" s="53" t="e">
        <f t="shared" si="1"/>
        <v>#DIV/0!</v>
      </c>
      <c r="M14" s="18"/>
      <c r="N14" s="305"/>
      <c r="O14" s="306"/>
      <c r="P14" s="306"/>
      <c r="Q14" s="306"/>
      <c r="R14" s="307"/>
      <c r="S14" s="12"/>
      <c r="T14" s="12"/>
      <c r="U14" s="12"/>
    </row>
    <row r="15" spans="1:21" ht="18.75" customHeight="1">
      <c r="A15" s="275"/>
      <c r="B15" s="276"/>
      <c r="C15" s="276"/>
      <c r="D15" s="276"/>
      <c r="E15" s="40"/>
      <c r="F15" s="41"/>
      <c r="G15" s="51">
        <f>I2*E15</f>
        <v>0</v>
      </c>
      <c r="H15" s="42">
        <v>0</v>
      </c>
      <c r="I15" s="41"/>
      <c r="J15" s="43"/>
      <c r="K15" s="52" t="e">
        <f t="shared" si="0"/>
        <v>#DIV/0!</v>
      </c>
      <c r="L15" s="53" t="e">
        <f t="shared" si="1"/>
        <v>#DIV/0!</v>
      </c>
      <c r="M15" s="18"/>
      <c r="N15" s="305"/>
      <c r="O15" s="306"/>
      <c r="P15" s="306"/>
      <c r="Q15" s="306"/>
      <c r="R15" s="307"/>
      <c r="S15" s="12"/>
      <c r="T15" s="12"/>
      <c r="U15" s="12"/>
    </row>
    <row r="16" spans="1:21" ht="18.75" customHeight="1">
      <c r="A16" s="275"/>
      <c r="B16" s="276"/>
      <c r="C16" s="276"/>
      <c r="D16" s="276"/>
      <c r="E16" s="40"/>
      <c r="F16" s="41"/>
      <c r="G16" s="51">
        <f>I2*E16</f>
        <v>0</v>
      </c>
      <c r="H16" s="42">
        <v>0</v>
      </c>
      <c r="I16" s="41"/>
      <c r="J16" s="43"/>
      <c r="K16" s="52" t="e">
        <f t="shared" si="0"/>
        <v>#DIV/0!</v>
      </c>
      <c r="L16" s="53" t="e">
        <f t="shared" si="1"/>
        <v>#DIV/0!</v>
      </c>
      <c r="M16" s="18"/>
      <c r="N16" s="305"/>
      <c r="O16" s="306"/>
      <c r="P16" s="306"/>
      <c r="Q16" s="306"/>
      <c r="R16" s="307"/>
      <c r="S16" s="12"/>
      <c r="T16" s="12"/>
      <c r="U16" s="12"/>
    </row>
    <row r="17" spans="1:21" ht="18.75" customHeight="1">
      <c r="A17" s="275"/>
      <c r="B17" s="276"/>
      <c r="C17" s="276"/>
      <c r="D17" s="276"/>
      <c r="E17" s="40"/>
      <c r="F17" s="41"/>
      <c r="G17" s="51">
        <f>I2*E17</f>
        <v>0</v>
      </c>
      <c r="H17" s="42">
        <v>0</v>
      </c>
      <c r="I17" s="41"/>
      <c r="J17" s="43"/>
      <c r="K17" s="52" t="e">
        <f t="shared" si="0"/>
        <v>#DIV/0!</v>
      </c>
      <c r="L17" s="53" t="e">
        <f t="shared" si="1"/>
        <v>#DIV/0!</v>
      </c>
      <c r="M17" s="18"/>
      <c r="N17" s="305"/>
      <c r="O17" s="306"/>
      <c r="P17" s="306"/>
      <c r="Q17" s="306"/>
      <c r="R17" s="307"/>
      <c r="S17" s="12"/>
      <c r="T17" s="12"/>
      <c r="U17" s="12"/>
    </row>
    <row r="18" spans="1:21" ht="18.75" customHeight="1">
      <c r="A18" s="275"/>
      <c r="B18" s="276"/>
      <c r="C18" s="276"/>
      <c r="D18" s="276"/>
      <c r="E18" s="40"/>
      <c r="F18" s="41"/>
      <c r="G18" s="51">
        <f>I2*E18</f>
        <v>0</v>
      </c>
      <c r="H18" s="42">
        <v>0</v>
      </c>
      <c r="I18" s="41"/>
      <c r="J18" s="43"/>
      <c r="K18" s="52" t="e">
        <f t="shared" si="0"/>
        <v>#DIV/0!</v>
      </c>
      <c r="L18" s="53" t="e">
        <f t="shared" si="1"/>
        <v>#DIV/0!</v>
      </c>
      <c r="M18" s="18"/>
      <c r="N18" s="305"/>
      <c r="O18" s="306"/>
      <c r="P18" s="306"/>
      <c r="Q18" s="306"/>
      <c r="R18" s="307"/>
      <c r="S18" s="12"/>
      <c r="T18" s="12"/>
      <c r="U18" s="12"/>
    </row>
    <row r="19" spans="1:21" ht="18.75" customHeight="1">
      <c r="A19" s="275"/>
      <c r="B19" s="276"/>
      <c r="C19" s="276"/>
      <c r="D19" s="276"/>
      <c r="E19" s="40"/>
      <c r="F19" s="41"/>
      <c r="G19" s="51">
        <f>I2*E19</f>
        <v>0</v>
      </c>
      <c r="H19" s="42">
        <v>0</v>
      </c>
      <c r="I19" s="41"/>
      <c r="J19" s="43"/>
      <c r="K19" s="52" t="e">
        <f t="shared" si="0"/>
        <v>#DIV/0!</v>
      </c>
      <c r="L19" s="53" t="e">
        <f t="shared" si="1"/>
        <v>#DIV/0!</v>
      </c>
      <c r="M19" s="18"/>
      <c r="N19" s="305"/>
      <c r="O19" s="306"/>
      <c r="P19" s="306"/>
      <c r="Q19" s="306"/>
      <c r="R19" s="307"/>
      <c r="S19" s="12"/>
      <c r="T19" s="12"/>
      <c r="U19" s="12"/>
    </row>
    <row r="20" spans="1:21" ht="18.75" customHeight="1">
      <c r="A20" s="275"/>
      <c r="B20" s="276"/>
      <c r="C20" s="276"/>
      <c r="D20" s="276"/>
      <c r="E20" s="40"/>
      <c r="F20" s="41"/>
      <c r="G20" s="51">
        <f>I2*E20</f>
        <v>0</v>
      </c>
      <c r="H20" s="42">
        <v>0</v>
      </c>
      <c r="I20" s="41"/>
      <c r="J20" s="43"/>
      <c r="K20" s="52" t="e">
        <f t="shared" si="0"/>
        <v>#DIV/0!</v>
      </c>
      <c r="L20" s="53" t="e">
        <f t="shared" si="1"/>
        <v>#DIV/0!</v>
      </c>
      <c r="M20" s="18"/>
      <c r="N20" s="305"/>
      <c r="O20" s="306"/>
      <c r="P20" s="306"/>
      <c r="Q20" s="306"/>
      <c r="R20" s="307"/>
      <c r="S20" s="12"/>
      <c r="T20" s="12"/>
      <c r="U20" s="12"/>
    </row>
    <row r="21" spans="1:21" ht="18.75" customHeight="1">
      <c r="A21" s="275"/>
      <c r="B21" s="276"/>
      <c r="C21" s="276"/>
      <c r="D21" s="276"/>
      <c r="E21" s="40"/>
      <c r="F21" s="41"/>
      <c r="G21" s="51">
        <f>I2*E21</f>
        <v>0</v>
      </c>
      <c r="H21" s="42">
        <v>0</v>
      </c>
      <c r="I21" s="41"/>
      <c r="J21" s="43"/>
      <c r="K21" s="52" t="e">
        <f t="shared" si="0"/>
        <v>#DIV/0!</v>
      </c>
      <c r="L21" s="53" t="e">
        <f t="shared" si="1"/>
        <v>#DIV/0!</v>
      </c>
      <c r="M21" s="18"/>
      <c r="N21" s="305"/>
      <c r="O21" s="306"/>
      <c r="P21" s="306"/>
      <c r="Q21" s="306"/>
      <c r="R21" s="307"/>
      <c r="S21" s="12"/>
      <c r="T21" s="12"/>
      <c r="U21" s="12"/>
    </row>
    <row r="22" spans="1:21" ht="18.75" customHeight="1" thickBot="1">
      <c r="A22" s="275"/>
      <c r="B22" s="276"/>
      <c r="C22" s="276"/>
      <c r="D22" s="276"/>
      <c r="E22" s="40"/>
      <c r="F22" s="41"/>
      <c r="G22" s="51">
        <f>I2*E22</f>
        <v>0</v>
      </c>
      <c r="H22" s="42">
        <v>0</v>
      </c>
      <c r="I22" s="41"/>
      <c r="J22" s="43"/>
      <c r="K22" s="52" t="e">
        <f t="shared" si="0"/>
        <v>#DIV/0!</v>
      </c>
      <c r="L22" s="53" t="e">
        <f t="shared" si="1"/>
        <v>#DIV/0!</v>
      </c>
      <c r="M22" s="18"/>
      <c r="N22" s="305"/>
      <c r="O22" s="306"/>
      <c r="P22" s="306"/>
      <c r="Q22" s="306"/>
      <c r="R22" s="307"/>
      <c r="S22" s="12"/>
      <c r="T22" s="12"/>
      <c r="U22" s="12"/>
    </row>
    <row r="23" spans="1:21" ht="20.25" customHeight="1" thickBot="1">
      <c r="A23" s="300" t="s">
        <v>29</v>
      </c>
      <c r="B23" s="301"/>
      <c r="C23" s="301"/>
      <c r="D23" s="302"/>
      <c r="E23" s="288" t="s">
        <v>7</v>
      </c>
      <c r="F23" s="289"/>
      <c r="G23" s="289"/>
      <c r="H23" s="289"/>
      <c r="I23" s="289"/>
      <c r="J23" s="289"/>
      <c r="K23" s="289"/>
      <c r="L23" s="54" t="e">
        <f>ROUNDUP(SUM(L5:L22),5)</f>
        <v>#DIV/0!</v>
      </c>
      <c r="M23" s="18"/>
      <c r="N23" s="305"/>
      <c r="O23" s="306"/>
      <c r="P23" s="306"/>
      <c r="Q23" s="306"/>
      <c r="R23" s="307"/>
      <c r="S23" s="12"/>
      <c r="T23" s="12"/>
      <c r="U23" s="12"/>
    </row>
    <row r="24" spans="1:21" ht="20.25" customHeight="1">
      <c r="A24" s="9" t="s">
        <v>14</v>
      </c>
      <c r="B24" s="9" t="s">
        <v>15</v>
      </c>
      <c r="C24" s="298" t="s">
        <v>16</v>
      </c>
      <c r="D24" s="299"/>
      <c r="E24" s="21"/>
      <c r="F24" s="22"/>
      <c r="G24" s="22"/>
      <c r="H24" s="18" t="s">
        <v>9</v>
      </c>
      <c r="I24" s="18"/>
      <c r="J24" s="18"/>
      <c r="K24" s="18"/>
      <c r="L24" s="55" t="e">
        <f>ROUND(L23*10/100,5)</f>
        <v>#DIV/0!</v>
      </c>
      <c r="M24" s="18"/>
      <c r="N24" s="305"/>
      <c r="O24" s="306"/>
      <c r="P24" s="306"/>
      <c r="Q24" s="306"/>
      <c r="R24" s="307"/>
      <c r="S24" s="12"/>
      <c r="T24" s="12"/>
      <c r="U24" s="12"/>
    </row>
    <row r="25" spans="1:21" ht="22.5" customHeight="1" thickBot="1">
      <c r="A25" s="10"/>
      <c r="B25" s="10"/>
      <c r="C25" s="285"/>
      <c r="D25" s="262"/>
      <c r="E25" s="23"/>
      <c r="F25" s="24"/>
      <c r="G25" s="24"/>
      <c r="H25" s="25" t="s">
        <v>6</v>
      </c>
      <c r="I25" s="25"/>
      <c r="J25" s="25"/>
      <c r="K25" s="25"/>
      <c r="L25" s="56" t="e">
        <f>L23+L24</f>
        <v>#DIV/0!</v>
      </c>
      <c r="M25" s="18"/>
      <c r="N25" s="277"/>
      <c r="O25" s="278"/>
      <c r="P25" s="278"/>
      <c r="Q25" s="278"/>
      <c r="R25" s="279"/>
      <c r="S25" s="12"/>
      <c r="T25" s="12"/>
      <c r="U25" s="12"/>
    </row>
    <row r="26" spans="5:21" ht="7.5" customHeight="1" thickBot="1">
      <c r="E26" s="266"/>
      <c r="F26" s="266"/>
      <c r="G26" s="2"/>
      <c r="H26" s="2"/>
      <c r="I26" s="2"/>
      <c r="J26" s="4"/>
      <c r="K26" s="4"/>
      <c r="L26" s="4"/>
      <c r="M26" s="14"/>
      <c r="N26" s="273" t="s">
        <v>26</v>
      </c>
      <c r="O26" s="273"/>
      <c r="P26" s="16"/>
      <c r="Q26" s="16"/>
      <c r="R26" s="17"/>
      <c r="S26" s="1"/>
      <c r="T26" s="1"/>
      <c r="U26" s="1"/>
    </row>
    <row r="27" spans="1:21" ht="20.25" customHeight="1">
      <c r="A27" s="296" t="s">
        <v>5</v>
      </c>
      <c r="B27" s="292"/>
      <c r="C27" s="292"/>
      <c r="D27" s="26"/>
      <c r="E27" s="292"/>
      <c r="F27" s="293"/>
      <c r="G27" s="16"/>
      <c r="H27" s="20"/>
      <c r="I27" s="16"/>
      <c r="J27" s="15"/>
      <c r="K27" s="15"/>
      <c r="L27" s="15"/>
      <c r="M27" s="37"/>
      <c r="N27" s="274"/>
      <c r="O27" s="274"/>
      <c r="P27" s="18"/>
      <c r="Q27" s="18"/>
      <c r="R27" s="19"/>
      <c r="S27" s="6"/>
      <c r="T27" s="6"/>
      <c r="U27" s="6"/>
    </row>
    <row r="28" spans="1:21" ht="37.5" customHeight="1">
      <c r="A28" s="27" t="s">
        <v>19</v>
      </c>
      <c r="B28" s="28" t="s">
        <v>20</v>
      </c>
      <c r="C28" s="29" t="s">
        <v>21</v>
      </c>
      <c r="D28" s="30" t="s">
        <v>22</v>
      </c>
      <c r="E28" s="290" t="s">
        <v>8</v>
      </c>
      <c r="F28" s="291"/>
      <c r="G28" s="36"/>
      <c r="H28" s="34"/>
      <c r="I28" s="33" t="s">
        <v>28</v>
      </c>
      <c r="J28" s="33" t="s">
        <v>23</v>
      </c>
      <c r="K28" s="297" t="s">
        <v>24</v>
      </c>
      <c r="L28" s="297"/>
      <c r="M28" s="38"/>
      <c r="N28" s="258"/>
      <c r="O28" s="259"/>
      <c r="P28" s="259"/>
      <c r="Q28" s="259"/>
      <c r="R28" s="260"/>
      <c r="S28" s="6"/>
      <c r="T28" s="6"/>
      <c r="U28" s="6"/>
    </row>
    <row r="29" spans="1:18" ht="19.5" customHeight="1" thickBot="1">
      <c r="A29" s="31">
        <v>1</v>
      </c>
      <c r="B29" s="32" t="s">
        <v>10</v>
      </c>
      <c r="C29" s="57" t="e">
        <f>L25</f>
        <v>#DIV/0!</v>
      </c>
      <c r="D29" s="58">
        <v>0</v>
      </c>
      <c r="E29" s="294" t="e">
        <f>C29+D29</f>
        <v>#DIV/0!</v>
      </c>
      <c r="F29" s="295"/>
      <c r="G29" s="50"/>
      <c r="H29" s="35"/>
      <c r="I29" s="59" t="e">
        <f>E29/J29</f>
        <v>#DIV/0!</v>
      </c>
      <c r="J29" s="60">
        <v>0.3</v>
      </c>
      <c r="K29" s="286">
        <f ca="1">NOW()</f>
        <v>42374.55450046296</v>
      </c>
      <c r="L29" s="287"/>
      <c r="M29" s="39"/>
      <c r="N29" s="261"/>
      <c r="O29" s="261"/>
      <c r="P29" s="261"/>
      <c r="Q29" s="261"/>
      <c r="R29" s="262"/>
    </row>
  </sheetData>
  <sheetProtection/>
  <mergeCells count="58">
    <mergeCell ref="N23:R23"/>
    <mergeCell ref="N24:R24"/>
    <mergeCell ref="E26:F26"/>
    <mergeCell ref="A27:C27"/>
    <mergeCell ref="E27:F27"/>
    <mergeCell ref="N25:R25"/>
    <mergeCell ref="A23:D23"/>
    <mergeCell ref="C24:D24"/>
    <mergeCell ref="N26:O27"/>
    <mergeCell ref="E28:F28"/>
    <mergeCell ref="E29:F29"/>
    <mergeCell ref="C25:D25"/>
    <mergeCell ref="E23:K23"/>
    <mergeCell ref="A20:D20"/>
    <mergeCell ref="A21:D21"/>
    <mergeCell ref="A22:D22"/>
    <mergeCell ref="K28:L28"/>
    <mergeCell ref="N20:R20"/>
    <mergeCell ref="N21:R21"/>
    <mergeCell ref="N22:R22"/>
    <mergeCell ref="A17:D17"/>
    <mergeCell ref="A18:D18"/>
    <mergeCell ref="A19:D19"/>
    <mergeCell ref="N17:R17"/>
    <mergeCell ref="N18:R18"/>
    <mergeCell ref="N19:R19"/>
    <mergeCell ref="A14:D14"/>
    <mergeCell ref="A15:D15"/>
    <mergeCell ref="A16:D16"/>
    <mergeCell ref="N14:R14"/>
    <mergeCell ref="N15:R15"/>
    <mergeCell ref="N16:R16"/>
    <mergeCell ref="A1:O1"/>
    <mergeCell ref="O2:R2"/>
    <mergeCell ref="N4:R4"/>
    <mergeCell ref="A5:D5"/>
    <mergeCell ref="A6:D6"/>
    <mergeCell ref="A2:B2"/>
    <mergeCell ref="C2:F2"/>
    <mergeCell ref="A4:D4"/>
    <mergeCell ref="A7:D7"/>
    <mergeCell ref="N5:R5"/>
    <mergeCell ref="N6:R6"/>
    <mergeCell ref="N7:R7"/>
    <mergeCell ref="N28:R29"/>
    <mergeCell ref="K29:L29"/>
    <mergeCell ref="A8:D8"/>
    <mergeCell ref="A9:D9"/>
    <mergeCell ref="A10:D10"/>
    <mergeCell ref="N8:R8"/>
    <mergeCell ref="N9:R9"/>
    <mergeCell ref="N10:R10"/>
    <mergeCell ref="A11:D11"/>
    <mergeCell ref="A12:D12"/>
    <mergeCell ref="A13:D13"/>
    <mergeCell ref="N11:R11"/>
    <mergeCell ref="N12:R12"/>
    <mergeCell ref="N13:R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29"/>
  <sheetViews>
    <sheetView zoomScalePageLayoutView="0" workbookViewId="0" topLeftCell="A1">
      <selection activeCell="N21" sqref="N21:R21"/>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266" t="s">
        <v>0</v>
      </c>
      <c r="B1" s="267"/>
      <c r="C1" s="267"/>
      <c r="D1" s="267"/>
      <c r="E1" s="267"/>
      <c r="F1" s="267"/>
      <c r="G1" s="267"/>
      <c r="H1" s="267"/>
      <c r="I1" s="267"/>
      <c r="J1" s="267"/>
      <c r="K1" s="267"/>
      <c r="L1" s="267"/>
      <c r="M1" s="267"/>
      <c r="N1" s="267"/>
      <c r="O1" s="267"/>
      <c r="P1" s="2"/>
      <c r="Q1" s="2"/>
      <c r="R1" s="2"/>
      <c r="S1" s="2"/>
      <c r="T1" s="2"/>
      <c r="U1" s="2"/>
      <c r="V1" s="1"/>
      <c r="W1" s="1"/>
    </row>
    <row r="2" spans="1:23" ht="27.75" customHeight="1" thickBot="1">
      <c r="A2" s="280" t="s">
        <v>17</v>
      </c>
      <c r="B2" s="280"/>
      <c r="C2" s="282"/>
      <c r="D2" s="282"/>
      <c r="E2" s="282"/>
      <c r="F2" s="282"/>
      <c r="G2" s="49"/>
      <c r="H2" s="4" t="s">
        <v>27</v>
      </c>
      <c r="I2" s="25">
        <v>1</v>
      </c>
      <c r="J2" s="11"/>
      <c r="K2" s="11"/>
      <c r="L2" s="3" t="s">
        <v>25</v>
      </c>
      <c r="M2" s="3"/>
      <c r="N2" s="5"/>
      <c r="O2" s="268"/>
      <c r="P2" s="269"/>
      <c r="Q2" s="269"/>
      <c r="R2" s="269"/>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303" t="s">
        <v>1</v>
      </c>
      <c r="B4" s="304"/>
      <c r="C4" s="304"/>
      <c r="D4" s="304"/>
      <c r="E4" s="46" t="s">
        <v>31</v>
      </c>
      <c r="F4" s="44" t="s">
        <v>2</v>
      </c>
      <c r="G4" s="46" t="s">
        <v>30</v>
      </c>
      <c r="H4" s="46" t="s">
        <v>12</v>
      </c>
      <c r="I4" s="46" t="s">
        <v>11</v>
      </c>
      <c r="J4" s="45" t="s">
        <v>13</v>
      </c>
      <c r="K4" s="45" t="s">
        <v>3</v>
      </c>
      <c r="L4" s="47" t="s">
        <v>18</v>
      </c>
      <c r="M4" s="48"/>
      <c r="N4" s="270" t="s">
        <v>4</v>
      </c>
      <c r="O4" s="271"/>
      <c r="P4" s="271"/>
      <c r="Q4" s="271"/>
      <c r="R4" s="272"/>
      <c r="S4" s="2"/>
      <c r="T4" s="2"/>
      <c r="U4" s="2"/>
    </row>
    <row r="5" spans="1:21" ht="18.75" customHeight="1">
      <c r="A5" s="275"/>
      <c r="B5" s="276"/>
      <c r="C5" s="276"/>
      <c r="D5" s="276"/>
      <c r="E5" s="40"/>
      <c r="F5" s="41"/>
      <c r="G5" s="51">
        <f>I2*E5</f>
        <v>0</v>
      </c>
      <c r="H5" s="42">
        <v>0</v>
      </c>
      <c r="I5" s="41">
        <v>0</v>
      </c>
      <c r="J5" s="43">
        <v>0</v>
      </c>
      <c r="K5" s="52" t="e">
        <f>H5/(I5*J5)</f>
        <v>#DIV/0!</v>
      </c>
      <c r="L5" s="53" t="e">
        <f>ROUND(G5*K5,5)</f>
        <v>#DIV/0!</v>
      </c>
      <c r="M5" s="18">
        <v>1</v>
      </c>
      <c r="N5" s="305"/>
      <c r="O5" s="306"/>
      <c r="P5" s="306"/>
      <c r="Q5" s="306"/>
      <c r="R5" s="307"/>
      <c r="S5" s="12"/>
      <c r="T5" s="12"/>
      <c r="U5" s="12"/>
    </row>
    <row r="6" spans="1:21" ht="18.75" customHeight="1">
      <c r="A6" s="275"/>
      <c r="B6" s="276"/>
      <c r="C6" s="276"/>
      <c r="D6" s="276"/>
      <c r="E6" s="40"/>
      <c r="F6" s="41"/>
      <c r="G6" s="51">
        <f>I2*E6</f>
        <v>0</v>
      </c>
      <c r="H6" s="42">
        <v>0</v>
      </c>
      <c r="I6" s="41"/>
      <c r="J6" s="43"/>
      <c r="K6" s="52" t="e">
        <f aca="true" t="shared" si="0" ref="K6:K22">H6/(I6*J6)</f>
        <v>#DIV/0!</v>
      </c>
      <c r="L6" s="53" t="e">
        <f aca="true" t="shared" si="1" ref="L6:L22">ROUND(G6*K6,5)</f>
        <v>#DIV/0!</v>
      </c>
      <c r="M6" s="18">
        <v>2</v>
      </c>
      <c r="N6" s="305"/>
      <c r="O6" s="306"/>
      <c r="P6" s="306"/>
      <c r="Q6" s="306"/>
      <c r="R6" s="307"/>
      <c r="S6" s="12"/>
      <c r="T6" s="12"/>
      <c r="U6" s="12"/>
    </row>
    <row r="7" spans="1:21" ht="18.75" customHeight="1">
      <c r="A7" s="275"/>
      <c r="B7" s="276"/>
      <c r="C7" s="276"/>
      <c r="D7" s="276"/>
      <c r="E7" s="40"/>
      <c r="F7" s="41"/>
      <c r="G7" s="51">
        <f>I2*E7</f>
        <v>0</v>
      </c>
      <c r="H7" s="42">
        <v>0</v>
      </c>
      <c r="I7" s="41"/>
      <c r="J7" s="43"/>
      <c r="K7" s="52" t="e">
        <f t="shared" si="0"/>
        <v>#DIV/0!</v>
      </c>
      <c r="L7" s="53" t="e">
        <f t="shared" si="1"/>
        <v>#DIV/0!</v>
      </c>
      <c r="M7" s="18">
        <v>3</v>
      </c>
      <c r="N7" s="305"/>
      <c r="O7" s="306"/>
      <c r="P7" s="306"/>
      <c r="Q7" s="306"/>
      <c r="R7" s="307"/>
      <c r="S7" s="12"/>
      <c r="T7" s="12"/>
      <c r="U7" s="12"/>
    </row>
    <row r="8" spans="1:21" ht="18.75" customHeight="1">
      <c r="A8" s="275"/>
      <c r="B8" s="276"/>
      <c r="C8" s="276"/>
      <c r="D8" s="276"/>
      <c r="E8" s="40"/>
      <c r="F8" s="41"/>
      <c r="G8" s="51">
        <f>I2*E8</f>
        <v>0</v>
      </c>
      <c r="H8" s="42">
        <v>0</v>
      </c>
      <c r="I8" s="41"/>
      <c r="J8" s="43"/>
      <c r="K8" s="52" t="e">
        <f t="shared" si="0"/>
        <v>#DIV/0!</v>
      </c>
      <c r="L8" s="53" t="e">
        <f t="shared" si="1"/>
        <v>#DIV/0!</v>
      </c>
      <c r="M8" s="18"/>
      <c r="N8" s="305"/>
      <c r="O8" s="306"/>
      <c r="P8" s="306"/>
      <c r="Q8" s="306"/>
      <c r="R8" s="307"/>
      <c r="S8" s="12"/>
      <c r="T8" s="12"/>
      <c r="U8" s="12"/>
    </row>
    <row r="9" spans="1:21" ht="18.75" customHeight="1">
      <c r="A9" s="275"/>
      <c r="B9" s="276"/>
      <c r="C9" s="276"/>
      <c r="D9" s="276"/>
      <c r="E9" s="40"/>
      <c r="F9" s="41"/>
      <c r="G9" s="51">
        <f>I2*E9</f>
        <v>0</v>
      </c>
      <c r="H9" s="42">
        <v>0</v>
      </c>
      <c r="I9" s="41"/>
      <c r="J9" s="43"/>
      <c r="K9" s="52" t="e">
        <f t="shared" si="0"/>
        <v>#DIV/0!</v>
      </c>
      <c r="L9" s="53" t="e">
        <f t="shared" si="1"/>
        <v>#DIV/0!</v>
      </c>
      <c r="M9" s="18">
        <v>4</v>
      </c>
      <c r="N9" s="305"/>
      <c r="O9" s="306"/>
      <c r="P9" s="306"/>
      <c r="Q9" s="306"/>
      <c r="R9" s="307"/>
      <c r="S9" s="12"/>
      <c r="T9" s="12"/>
      <c r="U9" s="12"/>
    </row>
    <row r="10" spans="1:21" ht="18.75" customHeight="1">
      <c r="A10" s="275"/>
      <c r="B10" s="276"/>
      <c r="C10" s="276"/>
      <c r="D10" s="276"/>
      <c r="E10" s="40"/>
      <c r="F10" s="41"/>
      <c r="G10" s="51">
        <f>I2*E10</f>
        <v>0</v>
      </c>
      <c r="H10" s="42">
        <v>0</v>
      </c>
      <c r="I10" s="41"/>
      <c r="J10" s="43"/>
      <c r="K10" s="52" t="e">
        <f t="shared" si="0"/>
        <v>#DIV/0!</v>
      </c>
      <c r="L10" s="53" t="e">
        <f t="shared" si="1"/>
        <v>#DIV/0!</v>
      </c>
      <c r="M10" s="18"/>
      <c r="N10" s="305"/>
      <c r="O10" s="306"/>
      <c r="P10" s="306"/>
      <c r="Q10" s="306"/>
      <c r="R10" s="307"/>
      <c r="S10" s="12"/>
      <c r="T10" s="12"/>
      <c r="U10" s="12"/>
    </row>
    <row r="11" spans="1:21" ht="18.75" customHeight="1">
      <c r="A11" s="275"/>
      <c r="B11" s="276"/>
      <c r="C11" s="276"/>
      <c r="D11" s="276"/>
      <c r="E11" s="40"/>
      <c r="F11" s="41"/>
      <c r="G11" s="51">
        <f>I2*E11</f>
        <v>0</v>
      </c>
      <c r="H11" s="42">
        <v>0</v>
      </c>
      <c r="I11" s="41"/>
      <c r="J11" s="43"/>
      <c r="K11" s="52" t="e">
        <f t="shared" si="0"/>
        <v>#DIV/0!</v>
      </c>
      <c r="L11" s="53" t="e">
        <f t="shared" si="1"/>
        <v>#DIV/0!</v>
      </c>
      <c r="M11" s="18">
        <v>5</v>
      </c>
      <c r="N11" s="305"/>
      <c r="O11" s="306"/>
      <c r="P11" s="306"/>
      <c r="Q11" s="306"/>
      <c r="R11" s="307"/>
      <c r="S11" s="12"/>
      <c r="T11" s="12"/>
      <c r="U11" s="12"/>
    </row>
    <row r="12" spans="1:21" ht="18.75" customHeight="1">
      <c r="A12" s="275"/>
      <c r="B12" s="276"/>
      <c r="C12" s="276"/>
      <c r="D12" s="276"/>
      <c r="E12" s="40"/>
      <c r="F12" s="41"/>
      <c r="G12" s="51">
        <f>I2*E12</f>
        <v>0</v>
      </c>
      <c r="H12" s="42">
        <v>0</v>
      </c>
      <c r="I12" s="41"/>
      <c r="J12" s="43"/>
      <c r="K12" s="52" t="e">
        <f t="shared" si="0"/>
        <v>#DIV/0!</v>
      </c>
      <c r="L12" s="53" t="e">
        <f t="shared" si="1"/>
        <v>#DIV/0!</v>
      </c>
      <c r="M12" s="18"/>
      <c r="N12" s="305"/>
      <c r="O12" s="306"/>
      <c r="P12" s="306"/>
      <c r="Q12" s="306"/>
      <c r="R12" s="307"/>
      <c r="S12" s="12"/>
      <c r="T12" s="12"/>
      <c r="U12" s="12"/>
    </row>
    <row r="13" spans="1:21" ht="18.75" customHeight="1">
      <c r="A13" s="275"/>
      <c r="B13" s="276"/>
      <c r="C13" s="276"/>
      <c r="D13" s="276"/>
      <c r="E13" s="40"/>
      <c r="F13" s="41"/>
      <c r="G13" s="51">
        <f>I2*E13</f>
        <v>0</v>
      </c>
      <c r="H13" s="42">
        <v>0</v>
      </c>
      <c r="I13" s="41"/>
      <c r="J13" s="43"/>
      <c r="K13" s="52" t="e">
        <f t="shared" si="0"/>
        <v>#DIV/0!</v>
      </c>
      <c r="L13" s="53" t="e">
        <f t="shared" si="1"/>
        <v>#DIV/0!</v>
      </c>
      <c r="M13" s="18">
        <v>6</v>
      </c>
      <c r="N13" s="305"/>
      <c r="O13" s="306"/>
      <c r="P13" s="306"/>
      <c r="Q13" s="306"/>
      <c r="R13" s="307"/>
      <c r="S13" s="12"/>
      <c r="T13" s="12"/>
      <c r="U13" s="12"/>
    </row>
    <row r="14" spans="1:21" ht="18.75" customHeight="1">
      <c r="A14" s="275"/>
      <c r="B14" s="276"/>
      <c r="C14" s="276"/>
      <c r="D14" s="276"/>
      <c r="E14" s="40"/>
      <c r="F14" s="41"/>
      <c r="G14" s="51">
        <f>I2*E14</f>
        <v>0</v>
      </c>
      <c r="H14" s="42">
        <v>0</v>
      </c>
      <c r="I14" s="41"/>
      <c r="J14" s="43"/>
      <c r="K14" s="52" t="e">
        <f t="shared" si="0"/>
        <v>#DIV/0!</v>
      </c>
      <c r="L14" s="53" t="e">
        <f t="shared" si="1"/>
        <v>#DIV/0!</v>
      </c>
      <c r="M14" s="18"/>
      <c r="N14" s="305"/>
      <c r="O14" s="306"/>
      <c r="P14" s="306"/>
      <c r="Q14" s="306"/>
      <c r="R14" s="307"/>
      <c r="S14" s="12"/>
      <c r="T14" s="12"/>
      <c r="U14" s="12"/>
    </row>
    <row r="15" spans="1:21" ht="18.75" customHeight="1">
      <c r="A15" s="275"/>
      <c r="B15" s="276"/>
      <c r="C15" s="276"/>
      <c r="D15" s="276"/>
      <c r="E15" s="40"/>
      <c r="F15" s="41"/>
      <c r="G15" s="51">
        <f>I2*E15</f>
        <v>0</v>
      </c>
      <c r="H15" s="42">
        <v>0</v>
      </c>
      <c r="I15" s="41"/>
      <c r="J15" s="43"/>
      <c r="K15" s="52" t="e">
        <f t="shared" si="0"/>
        <v>#DIV/0!</v>
      </c>
      <c r="L15" s="53" t="e">
        <f t="shared" si="1"/>
        <v>#DIV/0!</v>
      </c>
      <c r="M15" s="18"/>
      <c r="N15" s="305"/>
      <c r="O15" s="306"/>
      <c r="P15" s="306"/>
      <c r="Q15" s="306"/>
      <c r="R15" s="307"/>
      <c r="S15" s="12"/>
      <c r="T15" s="12"/>
      <c r="U15" s="12"/>
    </row>
    <row r="16" spans="1:21" ht="18.75" customHeight="1">
      <c r="A16" s="275"/>
      <c r="B16" s="276"/>
      <c r="C16" s="276"/>
      <c r="D16" s="276"/>
      <c r="E16" s="40"/>
      <c r="F16" s="41"/>
      <c r="G16" s="51">
        <f>I2*E16</f>
        <v>0</v>
      </c>
      <c r="H16" s="42">
        <v>0</v>
      </c>
      <c r="I16" s="41"/>
      <c r="J16" s="43"/>
      <c r="K16" s="52" t="e">
        <f t="shared" si="0"/>
        <v>#DIV/0!</v>
      </c>
      <c r="L16" s="53" t="e">
        <f t="shared" si="1"/>
        <v>#DIV/0!</v>
      </c>
      <c r="M16" s="18"/>
      <c r="N16" s="305"/>
      <c r="O16" s="306"/>
      <c r="P16" s="306"/>
      <c r="Q16" s="306"/>
      <c r="R16" s="307"/>
      <c r="S16" s="12"/>
      <c r="T16" s="12"/>
      <c r="U16" s="12"/>
    </row>
    <row r="17" spans="1:21" ht="18.75" customHeight="1">
      <c r="A17" s="275"/>
      <c r="B17" s="276"/>
      <c r="C17" s="276"/>
      <c r="D17" s="276"/>
      <c r="E17" s="40"/>
      <c r="F17" s="41"/>
      <c r="G17" s="51">
        <f>I2*E17</f>
        <v>0</v>
      </c>
      <c r="H17" s="42">
        <v>0</v>
      </c>
      <c r="I17" s="41"/>
      <c r="J17" s="43"/>
      <c r="K17" s="52" t="e">
        <f t="shared" si="0"/>
        <v>#DIV/0!</v>
      </c>
      <c r="L17" s="53" t="e">
        <f t="shared" si="1"/>
        <v>#DIV/0!</v>
      </c>
      <c r="M17" s="18"/>
      <c r="N17" s="305"/>
      <c r="O17" s="306"/>
      <c r="P17" s="306"/>
      <c r="Q17" s="306"/>
      <c r="R17" s="307"/>
      <c r="S17" s="12"/>
      <c r="T17" s="12"/>
      <c r="U17" s="12"/>
    </row>
    <row r="18" spans="1:21" ht="18.75" customHeight="1">
      <c r="A18" s="275"/>
      <c r="B18" s="276"/>
      <c r="C18" s="276"/>
      <c r="D18" s="276"/>
      <c r="E18" s="40"/>
      <c r="F18" s="41"/>
      <c r="G18" s="51">
        <f>I2*E18</f>
        <v>0</v>
      </c>
      <c r="H18" s="42">
        <v>0</v>
      </c>
      <c r="I18" s="41"/>
      <c r="J18" s="43"/>
      <c r="K18" s="52" t="e">
        <f t="shared" si="0"/>
        <v>#DIV/0!</v>
      </c>
      <c r="L18" s="53" t="e">
        <f t="shared" si="1"/>
        <v>#DIV/0!</v>
      </c>
      <c r="M18" s="18"/>
      <c r="N18" s="305"/>
      <c r="O18" s="306"/>
      <c r="P18" s="306"/>
      <c r="Q18" s="306"/>
      <c r="R18" s="307"/>
      <c r="S18" s="12"/>
      <c r="T18" s="12"/>
      <c r="U18" s="12"/>
    </row>
    <row r="19" spans="1:21" ht="18.75" customHeight="1">
      <c r="A19" s="275"/>
      <c r="B19" s="276"/>
      <c r="C19" s="276"/>
      <c r="D19" s="276"/>
      <c r="E19" s="40"/>
      <c r="F19" s="41"/>
      <c r="G19" s="51">
        <f>I2*E19</f>
        <v>0</v>
      </c>
      <c r="H19" s="42">
        <v>0</v>
      </c>
      <c r="I19" s="41"/>
      <c r="J19" s="43"/>
      <c r="K19" s="52" t="e">
        <f t="shared" si="0"/>
        <v>#DIV/0!</v>
      </c>
      <c r="L19" s="53" t="e">
        <f t="shared" si="1"/>
        <v>#DIV/0!</v>
      </c>
      <c r="M19" s="18"/>
      <c r="N19" s="305"/>
      <c r="O19" s="306"/>
      <c r="P19" s="306"/>
      <c r="Q19" s="306"/>
      <c r="R19" s="307"/>
      <c r="S19" s="12"/>
      <c r="T19" s="12"/>
      <c r="U19" s="12"/>
    </row>
    <row r="20" spans="1:21" ht="18.75" customHeight="1">
      <c r="A20" s="275"/>
      <c r="B20" s="276"/>
      <c r="C20" s="276"/>
      <c r="D20" s="276"/>
      <c r="E20" s="40"/>
      <c r="F20" s="41"/>
      <c r="G20" s="51">
        <f>I2*E20</f>
        <v>0</v>
      </c>
      <c r="H20" s="42">
        <v>0</v>
      </c>
      <c r="I20" s="41"/>
      <c r="J20" s="43"/>
      <c r="K20" s="52" t="e">
        <f t="shared" si="0"/>
        <v>#DIV/0!</v>
      </c>
      <c r="L20" s="53" t="e">
        <f t="shared" si="1"/>
        <v>#DIV/0!</v>
      </c>
      <c r="M20" s="18"/>
      <c r="N20" s="305"/>
      <c r="O20" s="306"/>
      <c r="P20" s="306"/>
      <c r="Q20" s="306"/>
      <c r="R20" s="307"/>
      <c r="S20" s="12"/>
      <c r="T20" s="12"/>
      <c r="U20" s="12"/>
    </row>
    <row r="21" spans="1:21" ht="18.75" customHeight="1">
      <c r="A21" s="275"/>
      <c r="B21" s="276"/>
      <c r="C21" s="276"/>
      <c r="D21" s="276"/>
      <c r="E21" s="40"/>
      <c r="F21" s="41"/>
      <c r="G21" s="51">
        <f>I2*E21</f>
        <v>0</v>
      </c>
      <c r="H21" s="42">
        <v>0</v>
      </c>
      <c r="I21" s="41"/>
      <c r="J21" s="43"/>
      <c r="K21" s="52" t="e">
        <f t="shared" si="0"/>
        <v>#DIV/0!</v>
      </c>
      <c r="L21" s="53" t="e">
        <f t="shared" si="1"/>
        <v>#DIV/0!</v>
      </c>
      <c r="M21" s="18"/>
      <c r="N21" s="305"/>
      <c r="O21" s="306"/>
      <c r="P21" s="306"/>
      <c r="Q21" s="306"/>
      <c r="R21" s="307"/>
      <c r="S21" s="12"/>
      <c r="T21" s="12"/>
      <c r="U21" s="12"/>
    </row>
    <row r="22" spans="1:21" ht="18.75" customHeight="1" thickBot="1">
      <c r="A22" s="275"/>
      <c r="B22" s="276"/>
      <c r="C22" s="276"/>
      <c r="D22" s="276"/>
      <c r="E22" s="40"/>
      <c r="F22" s="41"/>
      <c r="G22" s="51">
        <f>I2*E22</f>
        <v>0</v>
      </c>
      <c r="H22" s="42">
        <v>0</v>
      </c>
      <c r="I22" s="41"/>
      <c r="J22" s="43"/>
      <c r="K22" s="52" t="e">
        <f t="shared" si="0"/>
        <v>#DIV/0!</v>
      </c>
      <c r="L22" s="53" t="e">
        <f t="shared" si="1"/>
        <v>#DIV/0!</v>
      </c>
      <c r="M22" s="18"/>
      <c r="N22" s="305"/>
      <c r="O22" s="306"/>
      <c r="P22" s="306"/>
      <c r="Q22" s="306"/>
      <c r="R22" s="307"/>
      <c r="S22" s="12"/>
      <c r="T22" s="12"/>
      <c r="U22" s="12"/>
    </row>
    <row r="23" spans="1:21" ht="20.25" customHeight="1" thickBot="1">
      <c r="A23" s="300" t="s">
        <v>29</v>
      </c>
      <c r="B23" s="301"/>
      <c r="C23" s="301"/>
      <c r="D23" s="302"/>
      <c r="E23" s="288" t="s">
        <v>7</v>
      </c>
      <c r="F23" s="289"/>
      <c r="G23" s="289"/>
      <c r="H23" s="289"/>
      <c r="I23" s="289"/>
      <c r="J23" s="289"/>
      <c r="K23" s="289"/>
      <c r="L23" s="54" t="e">
        <f>ROUNDUP(SUM(L5:L22),5)</f>
        <v>#DIV/0!</v>
      </c>
      <c r="M23" s="18"/>
      <c r="N23" s="305"/>
      <c r="O23" s="306"/>
      <c r="P23" s="306"/>
      <c r="Q23" s="306"/>
      <c r="R23" s="307"/>
      <c r="S23" s="12"/>
      <c r="T23" s="12"/>
      <c r="U23" s="12"/>
    </row>
    <row r="24" spans="1:21" ht="20.25" customHeight="1">
      <c r="A24" s="9" t="s">
        <v>14</v>
      </c>
      <c r="B24" s="9" t="s">
        <v>15</v>
      </c>
      <c r="C24" s="298" t="s">
        <v>16</v>
      </c>
      <c r="D24" s="299"/>
      <c r="E24" s="21"/>
      <c r="F24" s="22"/>
      <c r="G24" s="22"/>
      <c r="H24" s="18" t="s">
        <v>9</v>
      </c>
      <c r="I24" s="18"/>
      <c r="J24" s="18"/>
      <c r="K24" s="18"/>
      <c r="L24" s="55" t="e">
        <f>ROUND(L23*10/100,5)</f>
        <v>#DIV/0!</v>
      </c>
      <c r="M24" s="18"/>
      <c r="N24" s="305"/>
      <c r="O24" s="306"/>
      <c r="P24" s="306"/>
      <c r="Q24" s="306"/>
      <c r="R24" s="307"/>
      <c r="S24" s="12"/>
      <c r="T24" s="12"/>
      <c r="U24" s="12"/>
    </row>
    <row r="25" spans="1:21" ht="22.5" customHeight="1" thickBot="1">
      <c r="A25" s="10"/>
      <c r="B25" s="10"/>
      <c r="C25" s="285"/>
      <c r="D25" s="262"/>
      <c r="E25" s="23"/>
      <c r="F25" s="24"/>
      <c r="G25" s="24"/>
      <c r="H25" s="25" t="s">
        <v>6</v>
      </c>
      <c r="I25" s="25"/>
      <c r="J25" s="25"/>
      <c r="K25" s="25"/>
      <c r="L25" s="56" t="e">
        <f>L23+L24</f>
        <v>#DIV/0!</v>
      </c>
      <c r="M25" s="18"/>
      <c r="N25" s="277"/>
      <c r="O25" s="278"/>
      <c r="P25" s="278"/>
      <c r="Q25" s="278"/>
      <c r="R25" s="279"/>
      <c r="S25" s="12"/>
      <c r="T25" s="12"/>
      <c r="U25" s="12"/>
    </row>
    <row r="26" spans="5:21" ht="7.5" customHeight="1" thickBot="1">
      <c r="E26" s="266"/>
      <c r="F26" s="266"/>
      <c r="G26" s="2"/>
      <c r="H26" s="2"/>
      <c r="I26" s="2"/>
      <c r="J26" s="4"/>
      <c r="K26" s="4"/>
      <c r="L26" s="4"/>
      <c r="M26" s="14"/>
      <c r="N26" s="273" t="s">
        <v>26</v>
      </c>
      <c r="O26" s="273"/>
      <c r="P26" s="16"/>
      <c r="Q26" s="16"/>
      <c r="R26" s="17"/>
      <c r="S26" s="1"/>
      <c r="T26" s="1"/>
      <c r="U26" s="1"/>
    </row>
    <row r="27" spans="1:21" ht="20.25" customHeight="1">
      <c r="A27" s="296" t="s">
        <v>5</v>
      </c>
      <c r="B27" s="292"/>
      <c r="C27" s="292"/>
      <c r="D27" s="26"/>
      <c r="E27" s="292"/>
      <c r="F27" s="293"/>
      <c r="G27" s="16"/>
      <c r="H27" s="20"/>
      <c r="I27" s="16"/>
      <c r="J27" s="15"/>
      <c r="K27" s="15"/>
      <c r="L27" s="15"/>
      <c r="M27" s="37"/>
      <c r="N27" s="274"/>
      <c r="O27" s="274"/>
      <c r="P27" s="18"/>
      <c r="Q27" s="18"/>
      <c r="R27" s="19"/>
      <c r="S27" s="6"/>
      <c r="T27" s="6"/>
      <c r="U27" s="6"/>
    </row>
    <row r="28" spans="1:21" ht="37.5" customHeight="1">
      <c r="A28" s="27" t="s">
        <v>19</v>
      </c>
      <c r="B28" s="28" t="s">
        <v>20</v>
      </c>
      <c r="C28" s="29" t="s">
        <v>21</v>
      </c>
      <c r="D28" s="30" t="s">
        <v>22</v>
      </c>
      <c r="E28" s="290" t="s">
        <v>8</v>
      </c>
      <c r="F28" s="291"/>
      <c r="G28" s="36"/>
      <c r="H28" s="34"/>
      <c r="I28" s="33" t="s">
        <v>28</v>
      </c>
      <c r="J28" s="33" t="s">
        <v>23</v>
      </c>
      <c r="K28" s="297" t="s">
        <v>24</v>
      </c>
      <c r="L28" s="297"/>
      <c r="M28" s="38"/>
      <c r="N28" s="258"/>
      <c r="O28" s="259"/>
      <c r="P28" s="259"/>
      <c r="Q28" s="259"/>
      <c r="R28" s="260"/>
      <c r="S28" s="6"/>
      <c r="T28" s="6"/>
      <c r="U28" s="6"/>
    </row>
    <row r="29" spans="1:18" ht="19.5" customHeight="1" thickBot="1">
      <c r="A29" s="31">
        <v>1</v>
      </c>
      <c r="B29" s="32" t="s">
        <v>10</v>
      </c>
      <c r="C29" s="57" t="e">
        <f>L25</f>
        <v>#DIV/0!</v>
      </c>
      <c r="D29" s="58">
        <v>0</v>
      </c>
      <c r="E29" s="294" t="e">
        <f>C29+D29</f>
        <v>#DIV/0!</v>
      </c>
      <c r="F29" s="295"/>
      <c r="G29" s="50"/>
      <c r="H29" s="35"/>
      <c r="I29" s="59" t="e">
        <f>E29/J29</f>
        <v>#DIV/0!</v>
      </c>
      <c r="J29" s="60">
        <v>0.3</v>
      </c>
      <c r="K29" s="286">
        <f ca="1">NOW()</f>
        <v>42374.55450046296</v>
      </c>
      <c r="L29" s="287"/>
      <c r="M29" s="39"/>
      <c r="N29" s="261"/>
      <c r="O29" s="261"/>
      <c r="P29" s="261"/>
      <c r="Q29" s="261"/>
      <c r="R29" s="262"/>
    </row>
  </sheetData>
  <sheetProtection/>
  <mergeCells count="58">
    <mergeCell ref="N23:R23"/>
    <mergeCell ref="N24:R24"/>
    <mergeCell ref="E26:F26"/>
    <mergeCell ref="A27:C27"/>
    <mergeCell ref="E27:F27"/>
    <mergeCell ref="N25:R25"/>
    <mergeCell ref="A23:D23"/>
    <mergeCell ref="C24:D24"/>
    <mergeCell ref="N26:O27"/>
    <mergeCell ref="E28:F28"/>
    <mergeCell ref="E29:F29"/>
    <mergeCell ref="C25:D25"/>
    <mergeCell ref="E23:K23"/>
    <mergeCell ref="A20:D20"/>
    <mergeCell ref="A21:D21"/>
    <mergeCell ref="A22:D22"/>
    <mergeCell ref="K28:L28"/>
    <mergeCell ref="N20:R20"/>
    <mergeCell ref="N21:R21"/>
    <mergeCell ref="N22:R22"/>
    <mergeCell ref="A17:D17"/>
    <mergeCell ref="A18:D18"/>
    <mergeCell ref="A19:D19"/>
    <mergeCell ref="N17:R17"/>
    <mergeCell ref="N18:R18"/>
    <mergeCell ref="N19:R19"/>
    <mergeCell ref="A14:D14"/>
    <mergeCell ref="A15:D15"/>
    <mergeCell ref="A16:D16"/>
    <mergeCell ref="N14:R14"/>
    <mergeCell ref="N15:R15"/>
    <mergeCell ref="N16:R16"/>
    <mergeCell ref="A1:O1"/>
    <mergeCell ref="O2:R2"/>
    <mergeCell ref="N4:R4"/>
    <mergeCell ref="A5:D5"/>
    <mergeCell ref="A6:D6"/>
    <mergeCell ref="A2:B2"/>
    <mergeCell ref="C2:F2"/>
    <mergeCell ref="A4:D4"/>
    <mergeCell ref="A7:D7"/>
    <mergeCell ref="N5:R5"/>
    <mergeCell ref="N6:R6"/>
    <mergeCell ref="N7:R7"/>
    <mergeCell ref="N28:R29"/>
    <mergeCell ref="K29:L29"/>
    <mergeCell ref="A8:D8"/>
    <mergeCell ref="A9:D9"/>
    <mergeCell ref="A10:D10"/>
    <mergeCell ref="N8:R8"/>
    <mergeCell ref="N9:R9"/>
    <mergeCell ref="N10:R10"/>
    <mergeCell ref="A11:D11"/>
    <mergeCell ref="A12:D12"/>
    <mergeCell ref="A13:D13"/>
    <mergeCell ref="N11:R11"/>
    <mergeCell ref="N12:R12"/>
    <mergeCell ref="N13:R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48"/>
  <sheetViews>
    <sheetView zoomScalePageLayoutView="0" workbookViewId="0" topLeftCell="A1">
      <selection activeCell="B21" sqref="B21"/>
    </sheetView>
  </sheetViews>
  <sheetFormatPr defaultColWidth="9.140625" defaultRowHeight="12.75"/>
  <cols>
    <col min="2" max="2" width="63.28125" style="0" customWidth="1"/>
    <col min="3" max="3" width="18.140625" style="0" customWidth="1"/>
  </cols>
  <sheetData>
    <row r="1" spans="2:3" ht="50.25" customHeight="1">
      <c r="B1" s="224" t="s">
        <v>137</v>
      </c>
      <c r="C1" s="252" t="s">
        <v>416</v>
      </c>
    </row>
    <row r="2" spans="1:3" ht="19.5" customHeight="1">
      <c r="A2" s="225"/>
      <c r="B2" s="226"/>
      <c r="C2" s="253"/>
    </row>
    <row r="3" spans="1:3" ht="19.5" customHeight="1">
      <c r="A3" s="225">
        <v>1</v>
      </c>
      <c r="B3" s="226" t="s">
        <v>138</v>
      </c>
      <c r="C3" s="254" t="s">
        <v>404</v>
      </c>
    </row>
    <row r="4" spans="1:3" ht="19.5" customHeight="1">
      <c r="A4" s="225">
        <v>2</v>
      </c>
      <c r="B4" s="228" t="s">
        <v>139</v>
      </c>
      <c r="C4" s="254" t="s">
        <v>405</v>
      </c>
    </row>
    <row r="5" spans="1:3" ht="19.5" customHeight="1">
      <c r="A5" s="225">
        <v>3</v>
      </c>
      <c r="B5" s="226" t="s">
        <v>386</v>
      </c>
      <c r="C5" s="254" t="s">
        <v>406</v>
      </c>
    </row>
    <row r="6" spans="1:3" ht="19.5" customHeight="1">
      <c r="A6" s="225"/>
      <c r="B6" s="227" t="s">
        <v>387</v>
      </c>
      <c r="C6" s="254" t="s">
        <v>407</v>
      </c>
    </row>
    <row r="7" spans="1:3" ht="19.5" customHeight="1">
      <c r="A7" s="225"/>
      <c r="B7" s="227" t="s">
        <v>388</v>
      </c>
      <c r="C7" s="254" t="s">
        <v>408</v>
      </c>
    </row>
    <row r="8" spans="1:3" ht="19.5" customHeight="1">
      <c r="A8" s="225">
        <v>4</v>
      </c>
      <c r="B8" s="226" t="s">
        <v>140</v>
      </c>
      <c r="C8" s="254" t="s">
        <v>409</v>
      </c>
    </row>
    <row r="9" spans="1:3" ht="19.5" customHeight="1">
      <c r="A9" s="225">
        <v>5</v>
      </c>
      <c r="B9" s="228" t="s">
        <v>141</v>
      </c>
      <c r="C9" s="254" t="s">
        <v>410</v>
      </c>
    </row>
    <row r="10" spans="1:3" ht="19.5" customHeight="1">
      <c r="A10" s="225"/>
      <c r="B10" s="227" t="s">
        <v>142</v>
      </c>
      <c r="C10" s="254" t="s">
        <v>411</v>
      </c>
    </row>
    <row r="11" spans="1:3" ht="19.5" customHeight="1">
      <c r="A11" s="225"/>
      <c r="B11" s="227" t="s">
        <v>143</v>
      </c>
      <c r="C11" s="254" t="s">
        <v>412</v>
      </c>
    </row>
    <row r="12" spans="1:3" ht="19.5" customHeight="1">
      <c r="A12" s="225"/>
      <c r="B12" s="227" t="s">
        <v>389</v>
      </c>
      <c r="C12" s="254" t="s">
        <v>413</v>
      </c>
    </row>
    <row r="13" spans="1:3" ht="19.5" customHeight="1">
      <c r="A13" s="225"/>
      <c r="B13" s="227" t="s">
        <v>390</v>
      </c>
      <c r="C13" s="254" t="s">
        <v>414</v>
      </c>
    </row>
    <row r="14" spans="1:3" ht="19.5" customHeight="1">
      <c r="A14" s="225"/>
      <c r="B14" s="227" t="s">
        <v>391</v>
      </c>
      <c r="C14" s="254" t="s">
        <v>415</v>
      </c>
    </row>
    <row r="15" spans="1:3" ht="19.5" customHeight="1">
      <c r="A15" s="225"/>
      <c r="B15" s="226"/>
      <c r="C15" s="253"/>
    </row>
    <row r="16" spans="1:3" ht="19.5" customHeight="1">
      <c r="A16" s="225"/>
      <c r="B16" s="226"/>
      <c r="C16" s="253"/>
    </row>
    <row r="17" spans="1:3" ht="19.5" customHeight="1">
      <c r="A17" s="225"/>
      <c r="B17" s="226"/>
      <c r="C17" s="253"/>
    </row>
    <row r="18" spans="1:3" ht="19.5" customHeight="1">
      <c r="A18" s="225"/>
      <c r="B18" s="226"/>
      <c r="C18" s="253"/>
    </row>
    <row r="19" spans="1:2" ht="19.5" customHeight="1">
      <c r="A19" s="225"/>
      <c r="B19" s="226"/>
    </row>
    <row r="20" spans="1:2" ht="19.5" customHeight="1">
      <c r="A20" s="225"/>
      <c r="B20" s="229"/>
    </row>
    <row r="21" spans="1:2" ht="19.5" customHeight="1">
      <c r="A21" s="225"/>
      <c r="B21" s="229"/>
    </row>
    <row r="22" spans="1:2" ht="19.5" customHeight="1">
      <c r="A22" s="225"/>
      <c r="B22" s="229"/>
    </row>
    <row r="23" spans="1:2" ht="19.5" customHeight="1">
      <c r="A23" s="225"/>
      <c r="B23" s="229"/>
    </row>
    <row r="24" spans="1:2" ht="19.5" customHeight="1">
      <c r="A24" s="2"/>
      <c r="B24" s="229"/>
    </row>
    <row r="25" spans="1:2" ht="19.5" customHeight="1">
      <c r="A25" s="2"/>
      <c r="B25" s="229"/>
    </row>
    <row r="26" spans="1:2" ht="19.5" customHeight="1">
      <c r="A26" s="2"/>
      <c r="B26" s="229"/>
    </row>
    <row r="27" spans="1:2" ht="19.5" customHeight="1">
      <c r="A27" s="2"/>
      <c r="B27" s="229"/>
    </row>
    <row r="28" spans="1:2" ht="19.5" customHeight="1">
      <c r="A28" s="2"/>
      <c r="B28" s="229"/>
    </row>
    <row r="29" spans="1:2" ht="19.5" customHeight="1">
      <c r="A29" s="2"/>
      <c r="B29" s="229"/>
    </row>
    <row r="30" spans="1:2" ht="19.5" customHeight="1">
      <c r="A30" s="2"/>
      <c r="B30" s="229"/>
    </row>
    <row r="31" spans="1:2" ht="19.5" customHeight="1">
      <c r="A31" s="2"/>
      <c r="B31" s="229"/>
    </row>
    <row r="32" spans="1:2" ht="19.5" customHeight="1">
      <c r="A32" s="2"/>
      <c r="B32" s="229"/>
    </row>
    <row r="33" spans="1:2" ht="19.5" customHeight="1">
      <c r="A33" s="2"/>
      <c r="B33" s="229"/>
    </row>
    <row r="34" spans="1:2" ht="19.5" customHeight="1">
      <c r="A34" s="2"/>
      <c r="B34" s="229"/>
    </row>
    <row r="35" spans="1:2" ht="19.5" customHeight="1">
      <c r="A35" s="2"/>
      <c r="B35" s="229"/>
    </row>
    <row r="36" spans="1:2" ht="19.5" customHeight="1">
      <c r="A36" s="2"/>
      <c r="B36" s="229"/>
    </row>
    <row r="37" spans="1:2" ht="19.5" customHeight="1">
      <c r="A37" s="2"/>
      <c r="B37" s="229"/>
    </row>
    <row r="38" spans="1:2" ht="19.5" customHeight="1">
      <c r="A38" s="2"/>
      <c r="B38" s="229"/>
    </row>
    <row r="39" spans="1:2" ht="19.5" customHeight="1">
      <c r="A39" s="2"/>
      <c r="B39" s="229"/>
    </row>
    <row r="40" spans="1:2" ht="19.5" customHeight="1">
      <c r="A40" s="2"/>
      <c r="B40" s="229"/>
    </row>
    <row r="41" spans="1:2" ht="19.5" customHeight="1">
      <c r="A41" s="2"/>
      <c r="B41" s="229"/>
    </row>
    <row r="42" spans="1:2" ht="19.5" customHeight="1">
      <c r="A42" s="2"/>
      <c r="B42" s="229"/>
    </row>
    <row r="43" spans="1:2" ht="19.5" customHeight="1">
      <c r="A43" s="2"/>
      <c r="B43" s="229"/>
    </row>
    <row r="44" spans="1:2" ht="19.5" customHeight="1">
      <c r="A44" s="2"/>
      <c r="B44" s="229"/>
    </row>
    <row r="45" spans="1:2" ht="19.5" customHeight="1">
      <c r="A45" s="2"/>
      <c r="B45" s="229"/>
    </row>
    <row r="46" spans="1:2" ht="19.5" customHeight="1">
      <c r="A46" s="2"/>
      <c r="B46" s="229"/>
    </row>
    <row r="47" spans="1:2" ht="19.5" customHeight="1">
      <c r="A47" s="230"/>
      <c r="B47" s="231"/>
    </row>
    <row r="48" ht="19.5" customHeight="1">
      <c r="B48" s="232"/>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hyperlinks>
    <hyperlink ref="B3" location="'Chef Salad'!A1" display="CHEF'S SALAD"/>
    <hyperlink ref="B4" location="'Caesar Salad'!A1" display="CAESAR SALAD"/>
    <hyperlink ref="B5" location="'Southwest Chicken Salad'!A1" display="SOUTHWEST CHICKEN SALAD"/>
    <hyperlink ref="B6" location="'Southwest Chicken Breast'!A1" display="SOUTHWEST CHICKEN BREAST"/>
    <hyperlink ref="B7" location="'Avocado Ranch'!A1" display="AVOCADO RANCH DRESSING"/>
    <hyperlink ref="B8" location="'Fried Chicken Salad'!A1" display="FRIED CHICKEN SALAD"/>
    <hyperlink ref="B9" location="'Trio Salad'!A1" display="TRIOI SALAD"/>
    <hyperlink ref="B10" location="'Tuna Salad'!A1" display="TUNA SALAD"/>
    <hyperlink ref="B11" location="'Chicken Salad'!A1" display="CHICKEN SALAD"/>
    <hyperlink ref="B12" location="'Garden Mixed Greens'!A1" display="GARDEN MIXED  GREENS"/>
    <hyperlink ref="B13" location="'Fresh Fruit Cup'!A1" display="FRESH FRUIT CUP"/>
    <hyperlink ref="B14" location="'Parmesan Crostini'!A1" display="PARMESAN CROSTINI"/>
  </hyperlink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J31"/>
  <sheetViews>
    <sheetView zoomScalePageLayoutView="0" workbookViewId="0" topLeftCell="A1">
      <selection activeCell="I18" sqref="I18:N18"/>
    </sheetView>
  </sheetViews>
  <sheetFormatPr defaultColWidth="9.140625" defaultRowHeight="12.75"/>
  <cols>
    <col min="1" max="1" width="8.421875" style="0" customWidth="1"/>
    <col min="2" max="2" width="9.8515625" style="0" customWidth="1"/>
    <col min="5" max="5" width="9.8515625" style="0" customWidth="1"/>
    <col min="7" max="7" width="11.00390625" style="0" customWidth="1"/>
    <col min="8" max="8" width="4.8515625" style="0" customWidth="1"/>
    <col min="9" max="9" width="8.57421875" style="0" customWidth="1"/>
    <col min="10" max="10" width="9.8515625" style="0" customWidth="1"/>
    <col min="11" max="11" width="8.57421875" style="0" customWidth="1"/>
    <col min="12" max="13" width="13.7109375" style="0" customWidth="1"/>
    <col min="14" max="14" width="16.57421875" style="0" customWidth="1"/>
    <col min="15" max="15" width="4.28125" style="0" customWidth="1"/>
    <col min="18" max="18" width="10.421875" style="0" customWidth="1"/>
    <col min="19" max="19" width="9.140625" style="0" customWidth="1"/>
    <col min="20" max="20" width="9.421875" style="0" customWidth="1"/>
    <col min="21" max="21" width="7.57421875" style="0" customWidth="1"/>
    <col min="22" max="22" width="10.421875" style="0" customWidth="1"/>
    <col min="23" max="23" width="9.00390625" style="0" customWidth="1"/>
    <col min="24" max="24" width="9.57421875" style="0" customWidth="1"/>
    <col min="25" max="25" width="10.28125" style="0" customWidth="1"/>
    <col min="26" max="26" width="10.421875" style="0" customWidth="1"/>
    <col min="27" max="27" width="4.140625" style="0" customWidth="1"/>
    <col min="28" max="28" width="10.57421875" style="0" customWidth="1"/>
    <col min="29" max="29" width="8.28125" style="0" customWidth="1"/>
    <col min="30" max="30" width="7.421875" style="0" customWidth="1"/>
    <col min="31" max="31" width="9.8515625" style="0" customWidth="1"/>
    <col min="32" max="34" width="9.00390625" style="0" customWidth="1"/>
  </cols>
  <sheetData>
    <row r="1" spans="1:29" ht="59.25" customHeight="1">
      <c r="A1" s="386" t="s">
        <v>83</v>
      </c>
      <c r="B1" s="386"/>
      <c r="C1" s="386"/>
      <c r="D1" s="386"/>
      <c r="E1" s="386"/>
      <c r="F1" s="386"/>
      <c r="G1" s="386"/>
      <c r="H1" s="386"/>
      <c r="I1" s="386"/>
      <c r="J1" s="386"/>
      <c r="K1" s="386"/>
      <c r="L1" s="386"/>
      <c r="M1" s="386"/>
      <c r="N1" s="386"/>
      <c r="O1" s="201"/>
      <c r="P1" s="86"/>
      <c r="Q1" s="387" t="s">
        <v>84</v>
      </c>
      <c r="R1" s="388"/>
      <c r="S1" s="388"/>
      <c r="T1" s="388"/>
      <c r="U1" s="388"/>
      <c r="V1" s="388"/>
      <c r="W1" s="388"/>
      <c r="X1" s="388"/>
      <c r="Y1" s="388"/>
      <c r="Z1" s="388"/>
      <c r="AA1" s="388"/>
      <c r="AB1" s="388"/>
      <c r="AC1" s="388"/>
    </row>
    <row r="2" spans="1:29" ht="25.5" customHeight="1">
      <c r="A2" s="386"/>
      <c r="B2" s="386"/>
      <c r="C2" s="386"/>
      <c r="D2" s="386"/>
      <c r="E2" s="386"/>
      <c r="F2" s="386"/>
      <c r="G2" s="386"/>
      <c r="H2" s="386"/>
      <c r="I2" s="386"/>
      <c r="J2" s="386"/>
      <c r="K2" s="201"/>
      <c r="L2" s="201"/>
      <c r="M2" s="201"/>
      <c r="N2" s="201"/>
      <c r="O2" s="201"/>
      <c r="P2" s="86"/>
      <c r="Q2" s="85"/>
      <c r="R2" s="84"/>
      <c r="S2" s="84"/>
      <c r="T2" s="84"/>
      <c r="U2" s="84"/>
      <c r="V2" s="84"/>
      <c r="W2" s="84"/>
      <c r="X2" s="84"/>
      <c r="Y2" s="84"/>
      <c r="Z2" s="84"/>
      <c r="AA2" s="84"/>
      <c r="AB2" s="84"/>
      <c r="AC2" s="84"/>
    </row>
    <row r="3" spans="2:36" ht="19.5" customHeight="1" thickBot="1">
      <c r="B3" s="389" t="s">
        <v>43</v>
      </c>
      <c r="C3" s="389"/>
      <c r="D3" s="389"/>
      <c r="E3" s="389"/>
      <c r="F3" s="389"/>
      <c r="G3" s="389"/>
      <c r="H3" s="389"/>
      <c r="I3" s="389"/>
      <c r="J3" s="389"/>
      <c r="K3" s="389"/>
      <c r="L3" s="389"/>
      <c r="M3" s="81"/>
      <c r="N3" s="81"/>
      <c r="O3" s="87"/>
      <c r="P3" s="390" t="s">
        <v>56</v>
      </c>
      <c r="Q3" s="391"/>
      <c r="R3" s="391"/>
      <c r="S3" s="391"/>
      <c r="T3" s="391"/>
      <c r="U3" s="391"/>
      <c r="V3" s="391"/>
      <c r="W3" s="391"/>
      <c r="X3" s="391"/>
      <c r="Y3" s="391"/>
      <c r="Z3" s="391"/>
      <c r="AA3" s="391"/>
      <c r="AB3" s="391"/>
      <c r="AC3" s="391"/>
      <c r="AD3" s="391"/>
      <c r="AE3" s="391"/>
      <c r="AF3" s="2"/>
      <c r="AG3" s="2"/>
      <c r="AH3" s="2"/>
      <c r="AI3" s="1"/>
      <c r="AJ3" s="1"/>
    </row>
    <row r="4" spans="1:36" ht="41.25" customHeight="1" thickBot="1">
      <c r="A4" s="207"/>
      <c r="B4" s="373" t="s">
        <v>44</v>
      </c>
      <c r="C4" s="373"/>
      <c r="D4" s="392" t="s">
        <v>85</v>
      </c>
      <c r="E4" s="392"/>
      <c r="F4" s="392"/>
      <c r="G4" s="392"/>
      <c r="H4" s="392"/>
      <c r="I4" s="205" t="s">
        <v>55</v>
      </c>
      <c r="J4" s="90">
        <v>100</v>
      </c>
      <c r="K4" s="205" t="s">
        <v>48</v>
      </c>
      <c r="L4" s="91" t="s">
        <v>86</v>
      </c>
      <c r="M4" s="91"/>
      <c r="N4" s="92"/>
      <c r="O4" s="93"/>
      <c r="P4" s="393" t="s">
        <v>17</v>
      </c>
      <c r="Q4" s="393"/>
      <c r="R4" s="394" t="str">
        <f>D4</f>
        <v>Caprese Tower</v>
      </c>
      <c r="S4" s="394"/>
      <c r="T4" s="394"/>
      <c r="U4" s="394"/>
      <c r="V4" s="395"/>
      <c r="W4" s="49"/>
      <c r="X4" s="49"/>
      <c r="Y4" s="205" t="s">
        <v>55</v>
      </c>
      <c r="Z4" s="94">
        <f>J4</f>
        <v>100</v>
      </c>
      <c r="AA4" s="18"/>
      <c r="AB4" s="95" t="s">
        <v>53</v>
      </c>
      <c r="AC4" s="96" t="str">
        <f>L4</f>
        <v>1 Ea. </v>
      </c>
      <c r="AD4" s="75"/>
      <c r="AE4" s="3"/>
      <c r="AF4" s="13"/>
      <c r="AG4" s="13"/>
      <c r="AH4" s="13"/>
      <c r="AI4" s="3"/>
      <c r="AJ4" s="3"/>
    </row>
    <row r="5" spans="1:36" ht="14.25" customHeight="1">
      <c r="A5" s="207"/>
      <c r="B5" s="201"/>
      <c r="C5" s="373"/>
      <c r="D5" s="374"/>
      <c r="E5" s="374"/>
      <c r="F5" s="374"/>
      <c r="G5" s="374"/>
      <c r="H5" s="374"/>
      <c r="I5" s="79"/>
      <c r="J5" s="2"/>
      <c r="K5" s="4"/>
      <c r="L5" s="76"/>
      <c r="M5" s="77"/>
      <c r="N5" s="78"/>
      <c r="O5" s="78"/>
      <c r="P5" s="4"/>
      <c r="Q5" s="4"/>
      <c r="R5" s="375">
        <f>D5</f>
        <v>0</v>
      </c>
      <c r="S5" s="376"/>
      <c r="T5" s="376"/>
      <c r="U5" s="376"/>
      <c r="V5" s="376"/>
      <c r="W5" s="376"/>
      <c r="X5" s="376"/>
      <c r="Y5" s="4"/>
      <c r="Z5" s="18">
        <f>J5</f>
        <v>0</v>
      </c>
      <c r="AA5" s="18"/>
      <c r="AB5" s="74"/>
      <c r="AC5" s="76"/>
      <c r="AD5" s="75"/>
      <c r="AE5" s="3"/>
      <c r="AF5" s="13"/>
      <c r="AG5" s="13"/>
      <c r="AH5" s="13"/>
      <c r="AI5" s="3"/>
      <c r="AJ5" s="3"/>
    </row>
    <row r="6" spans="1:36" ht="8.25" customHeight="1" thickBot="1">
      <c r="A6" s="207"/>
      <c r="C6" s="261"/>
      <c r="D6" s="261"/>
      <c r="E6" s="261"/>
      <c r="F6" s="261"/>
      <c r="G6" s="261"/>
      <c r="H6" s="261"/>
      <c r="I6" s="80"/>
      <c r="J6" s="80"/>
      <c r="P6" s="7"/>
      <c r="Q6" s="7"/>
      <c r="R6" s="377"/>
      <c r="S6" s="377"/>
      <c r="T6" s="377"/>
      <c r="U6" s="377"/>
      <c r="V6" s="377"/>
      <c r="W6" s="377"/>
      <c r="X6" s="377"/>
      <c r="Y6" s="2"/>
      <c r="Z6" s="3"/>
      <c r="AA6" s="3"/>
      <c r="AB6" s="3"/>
      <c r="AC6" s="3"/>
      <c r="AD6" s="3"/>
      <c r="AE6" s="3"/>
      <c r="AF6" s="5"/>
      <c r="AG6" s="5"/>
      <c r="AH6" s="5"/>
      <c r="AI6" s="3"/>
      <c r="AJ6" s="3"/>
    </row>
    <row r="7" spans="1:34" ht="50.25" customHeight="1" thickBot="1">
      <c r="A7" s="209"/>
      <c r="B7" s="378" t="s">
        <v>1</v>
      </c>
      <c r="C7" s="379"/>
      <c r="D7" s="379"/>
      <c r="E7" s="380"/>
      <c r="F7" s="381" t="s">
        <v>54</v>
      </c>
      <c r="G7" s="382"/>
      <c r="H7" s="381" t="s">
        <v>32</v>
      </c>
      <c r="I7" s="383"/>
      <c r="J7" s="383"/>
      <c r="K7" s="383"/>
      <c r="L7" s="383"/>
      <c r="M7" s="383"/>
      <c r="N7" s="382"/>
      <c r="O7" s="219"/>
      <c r="P7" s="384" t="s">
        <v>1</v>
      </c>
      <c r="Q7" s="385"/>
      <c r="R7" s="385"/>
      <c r="S7" s="385"/>
      <c r="T7" s="221" t="s">
        <v>31</v>
      </c>
      <c r="U7" s="220" t="s">
        <v>2</v>
      </c>
      <c r="V7" s="221" t="s">
        <v>51</v>
      </c>
      <c r="W7" s="221" t="s">
        <v>30</v>
      </c>
      <c r="X7" s="221" t="s">
        <v>49</v>
      </c>
      <c r="Y7" s="221" t="s">
        <v>59</v>
      </c>
      <c r="Z7" s="365" t="s">
        <v>87</v>
      </c>
      <c r="AA7" s="365"/>
      <c r="AB7" s="221" t="s">
        <v>50</v>
      </c>
      <c r="AC7" s="221" t="s">
        <v>13</v>
      </c>
      <c r="AD7" s="221" t="s">
        <v>88</v>
      </c>
      <c r="AE7" s="97" t="s">
        <v>89</v>
      </c>
      <c r="AF7" s="2"/>
      <c r="AG7" s="2"/>
      <c r="AH7" s="2"/>
    </row>
    <row r="8" spans="1:34" ht="18.75" customHeight="1">
      <c r="A8" s="207"/>
      <c r="B8" s="366" t="s">
        <v>90</v>
      </c>
      <c r="C8" s="367"/>
      <c r="D8" s="367"/>
      <c r="E8" s="368"/>
      <c r="F8" s="369" t="s">
        <v>91</v>
      </c>
      <c r="G8" s="370"/>
      <c r="H8" s="98"/>
      <c r="I8" s="371" t="s">
        <v>92</v>
      </c>
      <c r="J8" s="371"/>
      <c r="K8" s="371"/>
      <c r="L8" s="371"/>
      <c r="M8" s="371"/>
      <c r="N8" s="372"/>
      <c r="O8" s="99"/>
      <c r="P8" s="352" t="str">
        <f aca="true" t="shared" si="0" ref="P8:P16">B8</f>
        <v>Fresh Mozzarella, Sliced 1 oz. ea.(2 ea.)</v>
      </c>
      <c r="Q8" s="353"/>
      <c r="R8" s="353"/>
      <c r="S8" s="353"/>
      <c r="T8" s="100">
        <v>2</v>
      </c>
      <c r="U8" s="101" t="s">
        <v>93</v>
      </c>
      <c r="V8" s="102">
        <f>T8*Z4</f>
        <v>200</v>
      </c>
      <c r="W8" s="103">
        <f>(Z4*T8)/AC8</f>
        <v>200</v>
      </c>
      <c r="X8" s="104" t="s">
        <v>60</v>
      </c>
      <c r="Y8" s="105">
        <v>3.82</v>
      </c>
      <c r="Z8" s="106">
        <f>W8/16</f>
        <v>12.5</v>
      </c>
      <c r="AA8" s="106" t="s">
        <v>60</v>
      </c>
      <c r="AB8" s="107">
        <f>Y8*Z8</f>
        <v>47.75</v>
      </c>
      <c r="AC8" s="108">
        <v>1</v>
      </c>
      <c r="AD8" s="109">
        <f>AB8/Z4</f>
        <v>0.4775</v>
      </c>
      <c r="AE8" s="110">
        <f>Z4*AD8</f>
        <v>47.75</v>
      </c>
      <c r="AF8" s="12"/>
      <c r="AG8" s="12"/>
      <c r="AH8" s="12"/>
    </row>
    <row r="9" spans="1:34" ht="18.75" customHeight="1">
      <c r="A9" s="207"/>
      <c r="B9" s="354" t="s">
        <v>94</v>
      </c>
      <c r="C9" s="355"/>
      <c r="D9" s="355"/>
      <c r="E9" s="356"/>
      <c r="F9" s="359" t="s">
        <v>95</v>
      </c>
      <c r="G9" s="358"/>
      <c r="H9" s="98">
        <v>1</v>
      </c>
      <c r="I9" s="355" t="s">
        <v>96</v>
      </c>
      <c r="J9" s="355"/>
      <c r="K9" s="355"/>
      <c r="L9" s="355"/>
      <c r="M9" s="355"/>
      <c r="N9" s="358"/>
      <c r="O9" s="111"/>
      <c r="P9" s="352" t="str">
        <f t="shared" si="0"/>
        <v>Tomato Roma, Sliced 1/4 in.(3 ea.)</v>
      </c>
      <c r="Q9" s="353"/>
      <c r="R9" s="353"/>
      <c r="S9" s="353"/>
      <c r="T9" s="112">
        <v>1</v>
      </c>
      <c r="U9" s="101" t="s">
        <v>93</v>
      </c>
      <c r="V9" s="106">
        <f>Z4*T9</f>
        <v>100</v>
      </c>
      <c r="W9" s="113">
        <f>(Z4*T9)/AC9</f>
        <v>109.89010989010988</v>
      </c>
      <c r="X9" s="104" t="s">
        <v>60</v>
      </c>
      <c r="Y9" s="105">
        <v>0.75</v>
      </c>
      <c r="Z9" s="106">
        <f>W9/16</f>
        <v>6.868131868131868</v>
      </c>
      <c r="AA9" s="106" t="s">
        <v>60</v>
      </c>
      <c r="AB9" s="107">
        <f aca="true" t="shared" si="1" ref="AB9:AB16">Y9*Z9</f>
        <v>5.151098901098901</v>
      </c>
      <c r="AC9" s="114">
        <v>0.91</v>
      </c>
      <c r="AD9" s="109">
        <f>AB9/Z4</f>
        <v>0.05151098901098901</v>
      </c>
      <c r="AE9" s="110">
        <f>Z4*AD9</f>
        <v>5.151098901098901</v>
      </c>
      <c r="AF9" s="12"/>
      <c r="AG9" s="12"/>
      <c r="AH9" s="12"/>
    </row>
    <row r="10" spans="1:34" ht="18.75" customHeight="1">
      <c r="A10" s="207"/>
      <c r="B10" s="354" t="s">
        <v>97</v>
      </c>
      <c r="C10" s="355"/>
      <c r="D10" s="355"/>
      <c r="E10" s="356"/>
      <c r="F10" s="359" t="s">
        <v>98</v>
      </c>
      <c r="G10" s="358"/>
      <c r="H10" s="98"/>
      <c r="I10" s="355"/>
      <c r="J10" s="355"/>
      <c r="K10" s="355"/>
      <c r="L10" s="355"/>
      <c r="M10" s="355"/>
      <c r="N10" s="356"/>
      <c r="O10" s="206"/>
      <c r="P10" s="352" t="str">
        <f>B10</f>
        <v>Basil, Fresh, chopped</v>
      </c>
      <c r="Q10" s="353"/>
      <c r="R10" s="353"/>
      <c r="S10" s="353"/>
      <c r="T10" s="112">
        <v>0.02</v>
      </c>
      <c r="U10" s="101" t="s">
        <v>99</v>
      </c>
      <c r="V10" s="102">
        <f>Z4*T10</f>
        <v>2</v>
      </c>
      <c r="W10" s="113">
        <f>(Z4*T10)/AC10</f>
        <v>2</v>
      </c>
      <c r="X10" s="104" t="s">
        <v>60</v>
      </c>
      <c r="Y10" s="105">
        <v>7.31</v>
      </c>
      <c r="Z10" s="106">
        <f>W10/2</f>
        <v>1</v>
      </c>
      <c r="AA10" s="106" t="s">
        <v>60</v>
      </c>
      <c r="AB10" s="107">
        <f t="shared" si="1"/>
        <v>7.31</v>
      </c>
      <c r="AC10" s="114">
        <v>1</v>
      </c>
      <c r="AD10" s="109">
        <f>AB10/Z4</f>
        <v>0.0731</v>
      </c>
      <c r="AE10" s="110">
        <f>Z4*AD10</f>
        <v>7.31</v>
      </c>
      <c r="AF10" s="12"/>
      <c r="AG10" s="12"/>
      <c r="AH10" s="12"/>
    </row>
    <row r="11" spans="1:34" ht="18.75" customHeight="1">
      <c r="A11" s="207"/>
      <c r="B11" s="354" t="s">
        <v>100</v>
      </c>
      <c r="C11" s="355"/>
      <c r="D11" s="355"/>
      <c r="E11" s="356"/>
      <c r="F11" s="359" t="s">
        <v>101</v>
      </c>
      <c r="G11" s="358"/>
      <c r="H11" s="98"/>
      <c r="I11" s="363" t="s">
        <v>102</v>
      </c>
      <c r="J11" s="363"/>
      <c r="K11" s="363"/>
      <c r="L11" s="363"/>
      <c r="M11" s="363"/>
      <c r="N11" s="364"/>
      <c r="O11" s="222"/>
      <c r="P11" s="352" t="str">
        <f t="shared" si="0"/>
        <v>Olive Oil(1.5 oz. ea)</v>
      </c>
      <c r="Q11" s="353"/>
      <c r="R11" s="353"/>
      <c r="S11" s="353"/>
      <c r="T11" s="112">
        <v>1.5</v>
      </c>
      <c r="U11" s="101" t="s">
        <v>93</v>
      </c>
      <c r="V11" s="102">
        <f>Z4*T11</f>
        <v>150</v>
      </c>
      <c r="W11" s="113">
        <f>(Z4*T11)/AC11</f>
        <v>150</v>
      </c>
      <c r="X11" s="104" t="s">
        <v>103</v>
      </c>
      <c r="Y11" s="105">
        <v>17.12</v>
      </c>
      <c r="Z11" s="106">
        <f>W11/128</f>
        <v>1.171875</v>
      </c>
      <c r="AA11" s="106" t="s">
        <v>103</v>
      </c>
      <c r="AB11" s="107">
        <f t="shared" si="1"/>
        <v>20.0625</v>
      </c>
      <c r="AC11" s="114">
        <v>1</v>
      </c>
      <c r="AD11" s="109">
        <f>AB11/Z4</f>
        <v>0.200625</v>
      </c>
      <c r="AE11" s="110">
        <f>Z4*AD11</f>
        <v>20.0625</v>
      </c>
      <c r="AF11" s="12"/>
      <c r="AG11" s="12"/>
      <c r="AH11" s="12"/>
    </row>
    <row r="12" spans="1:34" ht="18.75" customHeight="1">
      <c r="A12" s="207"/>
      <c r="B12" s="354" t="s">
        <v>104</v>
      </c>
      <c r="C12" s="355"/>
      <c r="D12" s="355"/>
      <c r="E12" s="356"/>
      <c r="F12" s="359" t="s">
        <v>105</v>
      </c>
      <c r="G12" s="358"/>
      <c r="H12" s="98">
        <v>1</v>
      </c>
      <c r="I12" s="355" t="s">
        <v>106</v>
      </c>
      <c r="J12" s="355"/>
      <c r="K12" s="355"/>
      <c r="L12" s="355"/>
      <c r="M12" s="355"/>
      <c r="N12" s="356"/>
      <c r="O12" s="206"/>
      <c r="P12" s="352" t="str">
        <f>B12</f>
        <v>Garlic, Roasted</v>
      </c>
      <c r="Q12" s="353"/>
      <c r="R12" s="353"/>
      <c r="S12" s="353"/>
      <c r="T12" s="115">
        <v>0.005</v>
      </c>
      <c r="U12" s="101" t="s">
        <v>99</v>
      </c>
      <c r="V12" s="102">
        <f>Z4*T12</f>
        <v>0.5</v>
      </c>
      <c r="W12" s="113">
        <f>(Z4*T12)/AC12</f>
        <v>0.5</v>
      </c>
      <c r="X12" s="104" t="s">
        <v>107</v>
      </c>
      <c r="Y12" s="105">
        <v>0.5</v>
      </c>
      <c r="Z12" s="106">
        <f>W12*8</f>
        <v>4</v>
      </c>
      <c r="AA12" s="106" t="s">
        <v>107</v>
      </c>
      <c r="AB12" s="107">
        <f t="shared" si="1"/>
        <v>2</v>
      </c>
      <c r="AC12" s="114">
        <v>1</v>
      </c>
      <c r="AD12" s="109">
        <f>AB12/Z4</f>
        <v>0.02</v>
      </c>
      <c r="AE12" s="110">
        <f>Z4*AD12</f>
        <v>2</v>
      </c>
      <c r="AF12" s="12"/>
      <c r="AG12" s="12"/>
      <c r="AH12" s="12"/>
    </row>
    <row r="13" spans="1:34" ht="18.75" customHeight="1">
      <c r="A13" s="207"/>
      <c r="B13" s="354" t="s">
        <v>108</v>
      </c>
      <c r="C13" s="355"/>
      <c r="D13" s="355"/>
      <c r="E13" s="356"/>
      <c r="F13" s="359" t="s">
        <v>109</v>
      </c>
      <c r="G13" s="358"/>
      <c r="H13" s="98">
        <v>2</v>
      </c>
      <c r="I13" s="355" t="s">
        <v>110</v>
      </c>
      <c r="J13" s="355"/>
      <c r="K13" s="355"/>
      <c r="L13" s="355"/>
      <c r="M13" s="355"/>
      <c r="N13" s="356"/>
      <c r="O13" s="206"/>
      <c r="P13" s="361" t="str">
        <f t="shared" si="0"/>
        <v>Pepper</v>
      </c>
      <c r="Q13" s="362"/>
      <c r="R13" s="362"/>
      <c r="S13" s="362"/>
      <c r="T13" s="112">
        <v>0.03</v>
      </c>
      <c r="U13" s="101" t="s">
        <v>111</v>
      </c>
      <c r="V13" s="102">
        <f>Z4*T13</f>
        <v>3</v>
      </c>
      <c r="W13" s="113">
        <f>(Z4*T13)/AC13</f>
        <v>3</v>
      </c>
      <c r="X13" s="104" t="s">
        <v>112</v>
      </c>
      <c r="Y13" s="105">
        <v>3.62</v>
      </c>
      <c r="Z13" s="106">
        <f>W13/16</f>
        <v>0.1875</v>
      </c>
      <c r="AA13" s="106" t="s">
        <v>113</v>
      </c>
      <c r="AB13" s="107">
        <f t="shared" si="1"/>
        <v>0.67875</v>
      </c>
      <c r="AC13" s="114">
        <v>1</v>
      </c>
      <c r="AD13" s="109">
        <f>AB13/Z4</f>
        <v>0.006787499999999999</v>
      </c>
      <c r="AE13" s="110">
        <f>Z4*AD13</f>
        <v>0.67875</v>
      </c>
      <c r="AF13" s="12"/>
      <c r="AG13" s="12"/>
      <c r="AH13" s="12"/>
    </row>
    <row r="14" spans="1:34" ht="18.75" customHeight="1">
      <c r="A14" s="207"/>
      <c r="B14" s="354" t="s">
        <v>114</v>
      </c>
      <c r="C14" s="355"/>
      <c r="D14" s="355"/>
      <c r="E14" s="356"/>
      <c r="F14" s="359" t="s">
        <v>115</v>
      </c>
      <c r="G14" s="358"/>
      <c r="H14" s="98"/>
      <c r="I14" s="355"/>
      <c r="J14" s="355"/>
      <c r="K14" s="355"/>
      <c r="L14" s="355"/>
      <c r="M14" s="355"/>
      <c r="N14" s="356"/>
      <c r="O14" s="206"/>
      <c r="P14" s="354" t="str">
        <f>B14</f>
        <v>Salt</v>
      </c>
      <c r="Q14" s="360"/>
      <c r="R14" s="360"/>
      <c r="S14" s="360"/>
      <c r="T14" s="112">
        <v>0.05</v>
      </c>
      <c r="U14" s="101" t="s">
        <v>111</v>
      </c>
      <c r="V14" s="102">
        <f>Z4*T14</f>
        <v>5</v>
      </c>
      <c r="W14" s="113">
        <f>(Z4*T14)/AC14</f>
        <v>5</v>
      </c>
      <c r="X14" s="104" t="s">
        <v>116</v>
      </c>
      <c r="Y14" s="105">
        <v>1.89</v>
      </c>
      <c r="Z14" s="106">
        <f>W14/96</f>
        <v>0.052083333333333336</v>
      </c>
      <c r="AA14" s="106" t="s">
        <v>117</v>
      </c>
      <c r="AB14" s="107">
        <f t="shared" si="1"/>
        <v>0.0984375</v>
      </c>
      <c r="AC14" s="114">
        <v>1</v>
      </c>
      <c r="AD14" s="116">
        <f>AB14/Z4</f>
        <v>0.000984375</v>
      </c>
      <c r="AE14" s="110">
        <f>Z4*AD14</f>
        <v>0.0984375</v>
      </c>
      <c r="AF14" s="12"/>
      <c r="AG14" s="12"/>
      <c r="AH14" s="12"/>
    </row>
    <row r="15" spans="1:34" ht="18.75" customHeight="1">
      <c r="A15" s="207"/>
      <c r="B15" s="354" t="s">
        <v>118</v>
      </c>
      <c r="C15" s="355"/>
      <c r="D15" s="355"/>
      <c r="E15" s="356"/>
      <c r="F15" s="357" t="s">
        <v>119</v>
      </c>
      <c r="G15" s="358"/>
      <c r="H15" s="98"/>
      <c r="I15" s="355"/>
      <c r="J15" s="355"/>
      <c r="K15" s="355"/>
      <c r="L15" s="355"/>
      <c r="M15" s="355"/>
      <c r="N15" s="358"/>
      <c r="O15" s="111"/>
      <c r="P15" s="352" t="str">
        <f t="shared" si="0"/>
        <v>Balsamic Glaze (0.75 oz. ea.)</v>
      </c>
      <c r="Q15" s="353"/>
      <c r="R15" s="353"/>
      <c r="S15" s="353"/>
      <c r="T15" s="112">
        <v>0.75</v>
      </c>
      <c r="U15" s="101" t="s">
        <v>93</v>
      </c>
      <c r="V15" s="102">
        <f>Z4*T15</f>
        <v>75</v>
      </c>
      <c r="W15" s="113">
        <f>(Z4*T15)/AC15</f>
        <v>75</v>
      </c>
      <c r="X15" s="104" t="s">
        <v>120</v>
      </c>
      <c r="Y15" s="105">
        <v>4.56</v>
      </c>
      <c r="Z15" s="117">
        <f>W15/1</f>
        <v>75</v>
      </c>
      <c r="AA15" s="117" t="s">
        <v>121</v>
      </c>
      <c r="AB15" s="107">
        <f>(Y15/12.9)*Z15</f>
        <v>26.511627906976738</v>
      </c>
      <c r="AC15" s="114">
        <v>1</v>
      </c>
      <c r="AD15" s="109">
        <f>AB15/Z4</f>
        <v>0.26511627906976737</v>
      </c>
      <c r="AE15" s="110">
        <f>Z4*AD15</f>
        <v>26.511627906976738</v>
      </c>
      <c r="AF15" s="12"/>
      <c r="AG15" s="12"/>
      <c r="AH15" s="12"/>
    </row>
    <row r="16" spans="1:34" ht="18.75" customHeight="1">
      <c r="A16" s="207"/>
      <c r="B16" s="354" t="s">
        <v>122</v>
      </c>
      <c r="C16" s="355"/>
      <c r="D16" s="355"/>
      <c r="E16" s="356"/>
      <c r="F16" s="357" t="s">
        <v>123</v>
      </c>
      <c r="G16" s="358"/>
      <c r="H16" s="98"/>
      <c r="I16" s="355"/>
      <c r="J16" s="355"/>
      <c r="K16" s="355"/>
      <c r="L16" s="355"/>
      <c r="M16" s="355"/>
      <c r="N16" s="358"/>
      <c r="O16" s="111"/>
      <c r="P16" s="352" t="str">
        <f t="shared" si="0"/>
        <v>Micro Greens(1/4 oz. ea.)</v>
      </c>
      <c r="Q16" s="353"/>
      <c r="R16" s="353"/>
      <c r="S16" s="353"/>
      <c r="T16" s="112">
        <v>0.08</v>
      </c>
      <c r="U16" s="101" t="s">
        <v>93</v>
      </c>
      <c r="V16" s="102">
        <f>Z4*T16</f>
        <v>8</v>
      </c>
      <c r="W16" s="113">
        <f>(Z4*T16)/AC16</f>
        <v>8</v>
      </c>
      <c r="X16" s="104" t="s">
        <v>124</v>
      </c>
      <c r="Y16" s="105">
        <v>17.58</v>
      </c>
      <c r="Z16" s="106">
        <f>W16/8</f>
        <v>1</v>
      </c>
      <c r="AA16" s="106" t="s">
        <v>117</v>
      </c>
      <c r="AB16" s="107">
        <f t="shared" si="1"/>
        <v>17.58</v>
      </c>
      <c r="AC16" s="114">
        <v>1</v>
      </c>
      <c r="AD16" s="109">
        <f>AB16/Z4</f>
        <v>0.17579999999999998</v>
      </c>
      <c r="AE16" s="110">
        <f>Z4*AD16</f>
        <v>17.58</v>
      </c>
      <c r="AF16" s="12"/>
      <c r="AG16" s="12"/>
      <c r="AH16" s="12"/>
    </row>
    <row r="17" spans="1:34" ht="18.75" customHeight="1">
      <c r="A17" s="207"/>
      <c r="B17" s="354"/>
      <c r="C17" s="355"/>
      <c r="D17" s="355"/>
      <c r="E17" s="356"/>
      <c r="F17" s="357"/>
      <c r="G17" s="358"/>
      <c r="H17" s="98"/>
      <c r="I17" s="355"/>
      <c r="J17" s="355"/>
      <c r="K17" s="355"/>
      <c r="L17" s="355"/>
      <c r="M17" s="355"/>
      <c r="N17" s="358"/>
      <c r="O17" s="111"/>
      <c r="P17" s="352"/>
      <c r="Q17" s="353"/>
      <c r="R17" s="353"/>
      <c r="S17" s="353"/>
      <c r="T17" s="112"/>
      <c r="U17" s="101"/>
      <c r="V17" s="102"/>
      <c r="W17" s="118"/>
      <c r="X17" s="104"/>
      <c r="Y17" s="105"/>
      <c r="Z17" s="102"/>
      <c r="AA17" s="102"/>
      <c r="AB17" s="107"/>
      <c r="AC17" s="114"/>
      <c r="AD17" s="109"/>
      <c r="AE17" s="119"/>
      <c r="AF17" s="12"/>
      <c r="AG17" s="12"/>
      <c r="AH17" s="12"/>
    </row>
    <row r="18" spans="1:34" ht="18.75" customHeight="1">
      <c r="A18" s="207"/>
      <c r="B18" s="354"/>
      <c r="C18" s="355"/>
      <c r="D18" s="355"/>
      <c r="E18" s="356"/>
      <c r="F18" s="357"/>
      <c r="G18" s="358"/>
      <c r="H18" s="98"/>
      <c r="I18" s="355"/>
      <c r="J18" s="355"/>
      <c r="K18" s="355"/>
      <c r="L18" s="355"/>
      <c r="M18" s="355"/>
      <c r="N18" s="358"/>
      <c r="O18" s="111"/>
      <c r="P18" s="352"/>
      <c r="Q18" s="353"/>
      <c r="R18" s="353"/>
      <c r="S18" s="353"/>
      <c r="T18" s="120"/>
      <c r="U18" s="101"/>
      <c r="V18" s="102"/>
      <c r="W18" s="113"/>
      <c r="X18" s="104"/>
      <c r="Y18" s="105"/>
      <c r="Z18" s="102"/>
      <c r="AA18" s="102"/>
      <c r="AB18" s="107"/>
      <c r="AC18" s="114"/>
      <c r="AD18" s="109"/>
      <c r="AE18" s="119"/>
      <c r="AF18" s="12"/>
      <c r="AG18" s="12"/>
      <c r="AH18" s="12"/>
    </row>
    <row r="19" spans="1:34" ht="18.75" customHeight="1">
      <c r="A19" s="207"/>
      <c r="B19" s="349"/>
      <c r="C19" s="350"/>
      <c r="D19" s="350"/>
      <c r="E19" s="351"/>
      <c r="F19" s="340"/>
      <c r="G19" s="341"/>
      <c r="H19" s="68"/>
      <c r="I19" s="350"/>
      <c r="J19" s="350"/>
      <c r="K19" s="350"/>
      <c r="L19" s="350"/>
      <c r="M19" s="350"/>
      <c r="N19" s="341"/>
      <c r="O19" s="121"/>
      <c r="P19" s="352" t="s">
        <v>125</v>
      </c>
      <c r="Q19" s="353"/>
      <c r="R19" s="353"/>
      <c r="S19" s="353"/>
      <c r="T19" s="120"/>
      <c r="U19" s="101"/>
      <c r="V19" s="102"/>
      <c r="W19" s="113"/>
      <c r="X19" s="104"/>
      <c r="Y19" s="105"/>
      <c r="Z19" s="102"/>
      <c r="AA19" s="102"/>
      <c r="AB19" s="107"/>
      <c r="AC19" s="114"/>
      <c r="AD19" s="109"/>
      <c r="AE19" s="119"/>
      <c r="AF19" s="12"/>
      <c r="AG19" s="12"/>
      <c r="AH19" s="12"/>
    </row>
    <row r="20" spans="1:34" ht="18.75" customHeight="1">
      <c r="A20" s="207"/>
      <c r="B20" s="349"/>
      <c r="C20" s="350"/>
      <c r="D20" s="350"/>
      <c r="E20" s="351"/>
      <c r="F20" s="340"/>
      <c r="G20" s="341"/>
      <c r="H20" s="68"/>
      <c r="I20" s="350"/>
      <c r="J20" s="350"/>
      <c r="K20" s="350"/>
      <c r="L20" s="350"/>
      <c r="M20" s="350"/>
      <c r="N20" s="341"/>
      <c r="O20" s="121"/>
      <c r="P20" s="352" t="s">
        <v>126</v>
      </c>
      <c r="Q20" s="353"/>
      <c r="R20" s="353"/>
      <c r="S20" s="353"/>
      <c r="T20" s="120"/>
      <c r="U20" s="101"/>
      <c r="V20" s="102"/>
      <c r="W20" s="118"/>
      <c r="X20" s="104"/>
      <c r="Y20" s="105"/>
      <c r="Z20" s="102"/>
      <c r="AA20" s="102"/>
      <c r="AB20" s="107"/>
      <c r="AC20" s="114"/>
      <c r="AD20" s="109"/>
      <c r="AE20" s="119"/>
      <c r="AF20" s="12"/>
      <c r="AG20" s="12"/>
      <c r="AH20" s="12"/>
    </row>
    <row r="21" spans="1:34" ht="18.75" customHeight="1">
      <c r="A21" s="207"/>
      <c r="B21" s="349"/>
      <c r="C21" s="350"/>
      <c r="D21" s="350"/>
      <c r="E21" s="351"/>
      <c r="F21" s="340"/>
      <c r="G21" s="341"/>
      <c r="H21" s="68"/>
      <c r="I21" s="350"/>
      <c r="J21" s="350"/>
      <c r="K21" s="350"/>
      <c r="L21" s="350"/>
      <c r="M21" s="350"/>
      <c r="N21" s="341"/>
      <c r="O21" s="121"/>
      <c r="P21" s="352" t="s">
        <v>127</v>
      </c>
      <c r="Q21" s="353"/>
      <c r="R21" s="353"/>
      <c r="S21" s="353"/>
      <c r="T21" s="120"/>
      <c r="U21" s="101"/>
      <c r="V21" s="102"/>
      <c r="W21" s="118"/>
      <c r="X21" s="104"/>
      <c r="Y21" s="105"/>
      <c r="Z21" s="102"/>
      <c r="AA21" s="102"/>
      <c r="AB21" s="107"/>
      <c r="AC21" s="114"/>
      <c r="AD21" s="109"/>
      <c r="AE21" s="119"/>
      <c r="AF21" s="12"/>
      <c r="AG21" s="12"/>
      <c r="AH21" s="12"/>
    </row>
    <row r="22" spans="1:34" ht="18.75" customHeight="1">
      <c r="A22" s="207"/>
      <c r="B22" s="349"/>
      <c r="C22" s="350"/>
      <c r="D22" s="350"/>
      <c r="E22" s="351"/>
      <c r="F22" s="340"/>
      <c r="G22" s="341"/>
      <c r="H22" s="68"/>
      <c r="I22" s="350"/>
      <c r="J22" s="350"/>
      <c r="K22" s="350"/>
      <c r="L22" s="350"/>
      <c r="M22" s="350"/>
      <c r="N22" s="341"/>
      <c r="O22" s="121"/>
      <c r="P22" s="352" t="s">
        <v>128</v>
      </c>
      <c r="Q22" s="353"/>
      <c r="R22" s="353"/>
      <c r="S22" s="353"/>
      <c r="T22" s="120"/>
      <c r="U22" s="101"/>
      <c r="V22" s="102"/>
      <c r="W22" s="118"/>
      <c r="X22" s="104"/>
      <c r="Y22" s="105"/>
      <c r="Z22" s="102"/>
      <c r="AA22" s="102"/>
      <c r="AB22" s="107"/>
      <c r="AC22" s="114"/>
      <c r="AD22" s="109"/>
      <c r="AE22" s="119"/>
      <c r="AF22" s="12"/>
      <c r="AG22" s="12"/>
      <c r="AH22" s="12"/>
    </row>
    <row r="23" spans="1:34" ht="9" customHeight="1">
      <c r="A23" s="207"/>
      <c r="B23" s="349"/>
      <c r="C23" s="350"/>
      <c r="D23" s="350"/>
      <c r="E23" s="351"/>
      <c r="F23" s="340"/>
      <c r="G23" s="341"/>
      <c r="H23" s="68"/>
      <c r="I23" s="350"/>
      <c r="J23" s="350"/>
      <c r="K23" s="350"/>
      <c r="L23" s="350"/>
      <c r="M23" s="350"/>
      <c r="N23" s="341"/>
      <c r="O23" s="121"/>
      <c r="P23" s="343"/>
      <c r="Q23" s="344"/>
      <c r="R23" s="344"/>
      <c r="S23" s="344"/>
      <c r="T23" s="40"/>
      <c r="U23" s="41"/>
      <c r="V23" s="71"/>
      <c r="W23" s="70"/>
      <c r="X23" s="69"/>
      <c r="Y23" s="42"/>
      <c r="Z23" s="71"/>
      <c r="AA23" s="71"/>
      <c r="AB23" s="51"/>
      <c r="AC23" s="43"/>
      <c r="AD23" s="52"/>
      <c r="AE23" s="53"/>
      <c r="AF23" s="12"/>
      <c r="AG23" s="12"/>
      <c r="AH23" s="12"/>
    </row>
    <row r="24" spans="1:34" ht="10.5" customHeight="1" thickBot="1">
      <c r="A24" s="207"/>
      <c r="B24" s="337"/>
      <c r="C24" s="338"/>
      <c r="D24" s="338"/>
      <c r="E24" s="339"/>
      <c r="F24" s="340"/>
      <c r="G24" s="341"/>
      <c r="H24" s="39"/>
      <c r="I24" s="338"/>
      <c r="J24" s="338"/>
      <c r="K24" s="338"/>
      <c r="L24" s="338"/>
      <c r="M24" s="338"/>
      <c r="N24" s="342"/>
      <c r="O24" s="121"/>
      <c r="P24" s="343"/>
      <c r="Q24" s="344"/>
      <c r="R24" s="344"/>
      <c r="S24" s="344"/>
      <c r="T24" s="40"/>
      <c r="U24" s="41"/>
      <c r="V24" s="71"/>
      <c r="W24" s="70"/>
      <c r="X24" s="69"/>
      <c r="Y24" s="42"/>
      <c r="Z24" s="71"/>
      <c r="AA24" s="71"/>
      <c r="AB24" s="51"/>
      <c r="AC24" s="43"/>
      <c r="AD24" s="52"/>
      <c r="AE24" s="53"/>
      <c r="AF24" s="12"/>
      <c r="AG24" s="12"/>
      <c r="AH24" s="12"/>
    </row>
    <row r="25" spans="1:34" ht="20.25" customHeight="1" thickBot="1">
      <c r="A25" s="207"/>
      <c r="B25" s="66"/>
      <c r="C25" s="63"/>
      <c r="D25" s="63"/>
      <c r="E25" s="63"/>
      <c r="F25" s="63"/>
      <c r="G25" s="63"/>
      <c r="H25" s="63"/>
      <c r="I25" s="63"/>
      <c r="J25" s="63"/>
      <c r="K25" s="63"/>
      <c r="L25" s="64"/>
      <c r="M25" s="26"/>
      <c r="N25" s="26"/>
      <c r="O25" s="26"/>
      <c r="P25" s="345" t="s">
        <v>47</v>
      </c>
      <c r="Q25" s="346"/>
      <c r="R25" s="346"/>
      <c r="S25" s="347"/>
      <c r="T25" s="348" t="s">
        <v>7</v>
      </c>
      <c r="U25" s="347"/>
      <c r="V25" s="347"/>
      <c r="W25" s="347"/>
      <c r="X25" s="347"/>
      <c r="Y25" s="347"/>
      <c r="Z25" s="347"/>
      <c r="AA25" s="347"/>
      <c r="AB25" s="347"/>
      <c r="AC25" s="347"/>
      <c r="AD25" s="347"/>
      <c r="AE25" s="122">
        <f>ROUNDUP(SUM(AE8:AE24),5)</f>
        <v>127.14242</v>
      </c>
      <c r="AF25" s="12"/>
      <c r="AG25" s="12"/>
      <c r="AH25" s="12"/>
    </row>
    <row r="26" spans="1:34" ht="18" customHeight="1">
      <c r="A26" s="207"/>
      <c r="B26" s="327" t="s">
        <v>45</v>
      </c>
      <c r="C26" s="328"/>
      <c r="D26" s="328"/>
      <c r="E26" s="328"/>
      <c r="F26" s="328"/>
      <c r="G26" s="328"/>
      <c r="H26" s="328"/>
      <c r="I26" s="328"/>
      <c r="J26" s="328"/>
      <c r="K26" s="328"/>
      <c r="L26" s="329"/>
      <c r="M26" s="8"/>
      <c r="N26" s="8"/>
      <c r="O26" s="8"/>
      <c r="P26" s="330"/>
      <c r="Q26" s="331"/>
      <c r="R26" s="331"/>
      <c r="S26" s="331"/>
      <c r="T26" s="123"/>
      <c r="U26" s="123"/>
      <c r="V26" s="123"/>
      <c r="W26" s="123"/>
      <c r="X26" s="123"/>
      <c r="Y26" s="124" t="s">
        <v>9</v>
      </c>
      <c r="Z26" s="124"/>
      <c r="AA26" s="124"/>
      <c r="AB26" s="124"/>
      <c r="AC26" s="124"/>
      <c r="AD26" s="124"/>
      <c r="AE26" s="125">
        <f>ROUND(AE25*10/100,5)</f>
        <v>12.71424</v>
      </c>
      <c r="AF26" s="12"/>
      <c r="AG26" s="12"/>
      <c r="AH26" s="12"/>
    </row>
    <row r="27" spans="1:34" ht="19.5" customHeight="1" thickBot="1">
      <c r="A27" s="207"/>
      <c r="B27" s="332" t="s">
        <v>42</v>
      </c>
      <c r="C27" s="333"/>
      <c r="D27" s="333"/>
      <c r="E27" s="333"/>
      <c r="F27" s="333"/>
      <c r="G27" s="67"/>
      <c r="H27" s="334" t="s">
        <v>46</v>
      </c>
      <c r="I27" s="334"/>
      <c r="J27" s="334" t="s">
        <v>129</v>
      </c>
      <c r="K27" s="333"/>
      <c r="L27" s="335"/>
      <c r="M27" s="67"/>
      <c r="N27" s="67"/>
      <c r="O27" s="67"/>
      <c r="P27" s="126"/>
      <c r="Q27" s="127"/>
      <c r="R27" s="336"/>
      <c r="S27" s="336"/>
      <c r="T27" s="128"/>
      <c r="U27" s="128"/>
      <c r="V27" s="128"/>
      <c r="W27" s="128"/>
      <c r="X27" s="128"/>
      <c r="Y27" s="129" t="s">
        <v>6</v>
      </c>
      <c r="Z27" s="129"/>
      <c r="AA27" s="129"/>
      <c r="AB27" s="129"/>
      <c r="AC27" s="129"/>
      <c r="AD27" s="129"/>
      <c r="AE27" s="130">
        <f>AE25+AE26</f>
        <v>139.85666</v>
      </c>
      <c r="AF27" s="12"/>
      <c r="AG27" s="12"/>
      <c r="AH27" s="12"/>
    </row>
    <row r="28" spans="1:34" ht="7.5" customHeight="1" thickBot="1">
      <c r="A28" s="207"/>
      <c r="P28" s="207"/>
      <c r="Q28" s="207"/>
      <c r="R28" s="207"/>
      <c r="S28" s="207"/>
      <c r="T28" s="322"/>
      <c r="U28" s="322"/>
      <c r="V28" s="215"/>
      <c r="W28" s="215"/>
      <c r="X28" s="215"/>
      <c r="Y28" s="215"/>
      <c r="Z28" s="215"/>
      <c r="AA28" s="215"/>
      <c r="AB28" s="215"/>
      <c r="AC28" s="205"/>
      <c r="AD28" s="205"/>
      <c r="AE28" s="205"/>
      <c r="AF28" s="1"/>
      <c r="AG28" s="1"/>
      <c r="AH28" s="1"/>
    </row>
    <row r="29" spans="1:34" ht="18" customHeight="1">
      <c r="A29" s="207"/>
      <c r="B29" s="212" t="s">
        <v>35</v>
      </c>
      <c r="C29" s="316" t="s">
        <v>36</v>
      </c>
      <c r="D29" s="316"/>
      <c r="E29" s="65" t="s">
        <v>37</v>
      </c>
      <c r="F29" s="65" t="s">
        <v>38</v>
      </c>
      <c r="G29" s="65" t="s">
        <v>39</v>
      </c>
      <c r="H29" s="316" t="s">
        <v>40</v>
      </c>
      <c r="I29" s="316"/>
      <c r="J29" s="316" t="s">
        <v>41</v>
      </c>
      <c r="K29" s="316"/>
      <c r="L29" s="316" t="s">
        <v>52</v>
      </c>
      <c r="M29" s="317"/>
      <c r="N29" s="72"/>
      <c r="O29" s="72"/>
      <c r="P29" s="323" t="s">
        <v>5</v>
      </c>
      <c r="Q29" s="324"/>
      <c r="R29" s="324"/>
      <c r="S29" s="208"/>
      <c r="T29" s="325"/>
      <c r="U29" s="326"/>
      <c r="V29" s="216"/>
      <c r="W29" s="216"/>
      <c r="X29" s="216"/>
      <c r="Y29" s="314" t="s">
        <v>130</v>
      </c>
      <c r="Z29" s="315"/>
      <c r="AA29" s="315"/>
      <c r="AB29" s="315"/>
      <c r="AC29" s="217"/>
      <c r="AD29" s="217"/>
      <c r="AE29" s="135">
        <f>AE27/Z4</f>
        <v>1.3985666</v>
      </c>
      <c r="AF29" s="6"/>
      <c r="AG29" s="6"/>
      <c r="AH29" s="6"/>
    </row>
    <row r="30" spans="1:34" ht="30.75" customHeight="1">
      <c r="A30" s="207"/>
      <c r="B30" s="212"/>
      <c r="C30" s="316"/>
      <c r="D30" s="316"/>
      <c r="E30" s="65"/>
      <c r="F30" s="65"/>
      <c r="G30" s="65"/>
      <c r="H30" s="316"/>
      <c r="I30" s="316"/>
      <c r="J30" s="316"/>
      <c r="K30" s="316"/>
      <c r="L30" s="316"/>
      <c r="M30" s="317"/>
      <c r="N30" s="73"/>
      <c r="O30" s="73"/>
      <c r="P30" s="136" t="s">
        <v>19</v>
      </c>
      <c r="Q30" s="137" t="s">
        <v>20</v>
      </c>
      <c r="R30" s="138" t="s">
        <v>21</v>
      </c>
      <c r="S30" s="139" t="s">
        <v>22</v>
      </c>
      <c r="T30" s="318" t="s">
        <v>8</v>
      </c>
      <c r="U30" s="319"/>
      <c r="V30" s="213"/>
      <c r="W30" s="213"/>
      <c r="X30" s="213"/>
      <c r="Y30" s="320" t="s">
        <v>131</v>
      </c>
      <c r="Z30" s="321"/>
      <c r="AA30" s="141"/>
      <c r="AB30" s="141"/>
      <c r="AC30" s="223" t="s">
        <v>23</v>
      </c>
      <c r="AD30" s="308" t="s">
        <v>132</v>
      </c>
      <c r="AE30" s="309"/>
      <c r="AF30" s="6"/>
      <c r="AG30" s="6"/>
      <c r="AH30" s="6"/>
    </row>
    <row r="31" spans="1:31" ht="19.5" customHeight="1" thickBot="1">
      <c r="A31" s="207"/>
      <c r="P31" s="142">
        <v>1</v>
      </c>
      <c r="Q31" s="143"/>
      <c r="R31" s="144">
        <f>AE27</f>
        <v>139.85666</v>
      </c>
      <c r="S31" s="145">
        <v>0</v>
      </c>
      <c r="T31" s="310">
        <f>R31+S31</f>
        <v>139.85666</v>
      </c>
      <c r="U31" s="311"/>
      <c r="V31" s="146"/>
      <c r="W31" s="147"/>
      <c r="X31" s="147"/>
      <c r="Y31" s="148"/>
      <c r="Z31" s="149">
        <f>(T31/AC31)/Z4</f>
        <v>4.661888666666667</v>
      </c>
      <c r="AA31" s="149"/>
      <c r="AB31" s="149"/>
      <c r="AC31" s="150">
        <v>0.3</v>
      </c>
      <c r="AD31" s="312">
        <f ca="1">NOW()</f>
        <v>42374.55450046296</v>
      </c>
      <c r="AE31" s="313"/>
    </row>
  </sheetData>
  <sheetProtection/>
  <mergeCells count="109">
    <mergeCell ref="A1:N1"/>
    <mergeCell ref="Q1:AC1"/>
    <mergeCell ref="A2:J2"/>
    <mergeCell ref="B3:L3"/>
    <mergeCell ref="P3:AE3"/>
    <mergeCell ref="B4:C4"/>
    <mergeCell ref="D4:H4"/>
    <mergeCell ref="P4:Q4"/>
    <mergeCell ref="R4:V4"/>
    <mergeCell ref="C5:H6"/>
    <mergeCell ref="R5:X6"/>
    <mergeCell ref="B7:E7"/>
    <mergeCell ref="F7:G7"/>
    <mergeCell ref="H7:N7"/>
    <mergeCell ref="P7:S7"/>
    <mergeCell ref="Z7:AA7"/>
    <mergeCell ref="B8:E8"/>
    <mergeCell ref="F8:G8"/>
    <mergeCell ref="I8:N8"/>
    <mergeCell ref="P8:S8"/>
    <mergeCell ref="B9:E9"/>
    <mergeCell ref="F9:G9"/>
    <mergeCell ref="I9:N9"/>
    <mergeCell ref="P9:S9"/>
    <mergeCell ref="B10:E10"/>
    <mergeCell ref="F10:G10"/>
    <mergeCell ref="I10:N10"/>
    <mergeCell ref="P10:S10"/>
    <mergeCell ref="B11:E11"/>
    <mergeCell ref="F11:G11"/>
    <mergeCell ref="I11:N11"/>
    <mergeCell ref="P11:S11"/>
    <mergeCell ref="B12:E12"/>
    <mergeCell ref="F12:G12"/>
    <mergeCell ref="I12:N12"/>
    <mergeCell ref="P12:S12"/>
    <mergeCell ref="B13:E13"/>
    <mergeCell ref="F13:G13"/>
    <mergeCell ref="I13:N13"/>
    <mergeCell ref="P13:S13"/>
    <mergeCell ref="B14:E14"/>
    <mergeCell ref="F14:G14"/>
    <mergeCell ref="I14:N14"/>
    <mergeCell ref="P14:S14"/>
    <mergeCell ref="B15:E15"/>
    <mergeCell ref="F15:G15"/>
    <mergeCell ref="I15:N15"/>
    <mergeCell ref="P15:S15"/>
    <mergeCell ref="B16:E16"/>
    <mergeCell ref="F16:G16"/>
    <mergeCell ref="I16:N16"/>
    <mergeCell ref="P16:S16"/>
    <mergeCell ref="B17:E17"/>
    <mergeCell ref="F17:G17"/>
    <mergeCell ref="I17:N17"/>
    <mergeCell ref="P17:S17"/>
    <mergeCell ref="B18:E18"/>
    <mergeCell ref="F18:G18"/>
    <mergeCell ref="I18:N18"/>
    <mergeCell ref="P18:S18"/>
    <mergeCell ref="B19:E19"/>
    <mergeCell ref="F19:G19"/>
    <mergeCell ref="I19:N19"/>
    <mergeCell ref="P19:S19"/>
    <mergeCell ref="B20:E20"/>
    <mergeCell ref="F20:G20"/>
    <mergeCell ref="I20:N20"/>
    <mergeCell ref="P20:S20"/>
    <mergeCell ref="B21:E21"/>
    <mergeCell ref="F21:G21"/>
    <mergeCell ref="I21:N21"/>
    <mergeCell ref="P21:S21"/>
    <mergeCell ref="B22:E22"/>
    <mergeCell ref="F22:G22"/>
    <mergeCell ref="I22:N22"/>
    <mergeCell ref="P22:S22"/>
    <mergeCell ref="B23:E23"/>
    <mergeCell ref="F23:G23"/>
    <mergeCell ref="I23:N23"/>
    <mergeCell ref="P23:S23"/>
    <mergeCell ref="B24:E24"/>
    <mergeCell ref="F24:G24"/>
    <mergeCell ref="I24:N24"/>
    <mergeCell ref="P24:S24"/>
    <mergeCell ref="P25:S25"/>
    <mergeCell ref="T25:AD25"/>
    <mergeCell ref="B26:L26"/>
    <mergeCell ref="P26:S26"/>
    <mergeCell ref="B27:F27"/>
    <mergeCell ref="H27:I27"/>
    <mergeCell ref="J27:L27"/>
    <mergeCell ref="R27:S27"/>
    <mergeCell ref="T28:U28"/>
    <mergeCell ref="C29:D29"/>
    <mergeCell ref="H29:I29"/>
    <mergeCell ref="J29:K29"/>
    <mergeCell ref="L29:M29"/>
    <mergeCell ref="P29:R29"/>
    <mergeCell ref="T29:U29"/>
    <mergeCell ref="AD30:AE30"/>
    <mergeCell ref="T31:U31"/>
    <mergeCell ref="AD31:AE31"/>
    <mergeCell ref="Y29:AB29"/>
    <mergeCell ref="C30:D30"/>
    <mergeCell ref="H30:I30"/>
    <mergeCell ref="J30:K30"/>
    <mergeCell ref="L30:M30"/>
    <mergeCell ref="T30:U30"/>
    <mergeCell ref="Y30:Z3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I28"/>
  <sheetViews>
    <sheetView tabSelected="1" zoomScalePageLayoutView="0" workbookViewId="0" topLeftCell="A1">
      <selection activeCell="B17" sqref="B17:E17"/>
    </sheetView>
  </sheetViews>
  <sheetFormatPr defaultColWidth="9.140625" defaultRowHeight="12.75"/>
  <cols>
    <col min="1" max="1" width="9.140625" style="255" customWidth="1"/>
    <col min="2" max="2" width="9.8515625" style="88" customWidth="1"/>
    <col min="3" max="4" width="9.140625" style="88" customWidth="1"/>
    <col min="5" max="5" width="9.8515625" style="88" customWidth="1"/>
    <col min="6" max="6" width="9.140625" style="88" customWidth="1"/>
    <col min="7" max="7" width="14.421875" style="88" customWidth="1"/>
    <col min="8" max="8" width="4.8515625" style="88" customWidth="1"/>
    <col min="9" max="9" width="8.57421875" style="88" customWidth="1"/>
    <col min="10" max="10" width="9.8515625" style="88" customWidth="1"/>
    <col min="11" max="11" width="8.57421875" style="88" customWidth="1"/>
    <col min="12" max="13" width="13.7109375" style="88" customWidth="1"/>
    <col min="14" max="14" width="38.8515625" style="88" customWidth="1"/>
    <col min="15" max="17" width="9.140625" style="88" customWidth="1"/>
    <col min="18" max="18" width="15.7109375" style="88" customWidth="1"/>
    <col min="19" max="19" width="8.57421875" style="88" customWidth="1"/>
    <col min="20" max="20" width="7.7109375" style="88" customWidth="1"/>
    <col min="21" max="21" width="10.421875" style="88" customWidth="1"/>
    <col min="22" max="22" width="9.7109375" style="88" customWidth="1"/>
    <col min="23" max="23" width="8.8515625" style="88" customWidth="1"/>
    <col min="24" max="24" width="9.8515625" style="88" customWidth="1"/>
    <col min="25" max="25" width="12.28125" style="88" customWidth="1"/>
    <col min="26" max="26" width="4.421875" style="88" customWidth="1"/>
    <col min="27" max="27" width="10.28125" style="88" customWidth="1"/>
    <col min="28" max="28" width="8.140625" style="88" customWidth="1"/>
    <col min="29" max="29" width="10.00390625" style="88" customWidth="1"/>
    <col min="30" max="30" width="11.57421875" style="88" customWidth="1"/>
    <col min="31" max="33" width="9.00390625" style="88" customWidth="1"/>
    <col min="34" max="16384" width="9.140625" style="88" customWidth="1"/>
  </cols>
  <sheetData>
    <row r="1" spans="2:35" ht="21.75" thickBot="1">
      <c r="B1" s="389" t="s">
        <v>43</v>
      </c>
      <c r="C1" s="389"/>
      <c r="D1" s="389"/>
      <c r="E1" s="389"/>
      <c r="F1" s="389"/>
      <c r="G1" s="389"/>
      <c r="H1" s="389"/>
      <c r="I1" s="389"/>
      <c r="J1" s="389"/>
      <c r="K1" s="389"/>
      <c r="L1" s="389"/>
      <c r="M1" s="81"/>
      <c r="N1" s="251" t="s">
        <v>392</v>
      </c>
      <c r="O1" s="390" t="s">
        <v>56</v>
      </c>
      <c r="P1" s="391"/>
      <c r="Q1" s="391"/>
      <c r="R1" s="391"/>
      <c r="S1" s="391"/>
      <c r="T1" s="391"/>
      <c r="U1" s="391"/>
      <c r="V1" s="391"/>
      <c r="W1" s="391"/>
      <c r="X1" s="391"/>
      <c r="Y1" s="391"/>
      <c r="Z1" s="391"/>
      <c r="AA1" s="391"/>
      <c r="AB1" s="391"/>
      <c r="AC1" s="391"/>
      <c r="AD1" s="391"/>
      <c r="AE1" s="131"/>
      <c r="AF1" s="131"/>
      <c r="AG1" s="131"/>
      <c r="AH1" s="151"/>
      <c r="AI1" s="151"/>
    </row>
    <row r="2" spans="2:35" ht="47.25" customHeight="1" thickBot="1">
      <c r="B2" s="373" t="s">
        <v>44</v>
      </c>
      <c r="C2" s="373"/>
      <c r="D2" s="392" t="s">
        <v>61</v>
      </c>
      <c r="E2" s="392"/>
      <c r="F2" s="392"/>
      <c r="G2" s="392"/>
      <c r="H2" s="392"/>
      <c r="I2" s="89" t="s">
        <v>55</v>
      </c>
      <c r="J2" s="90">
        <v>100</v>
      </c>
      <c r="K2" s="89" t="s">
        <v>48</v>
      </c>
      <c r="L2" s="152">
        <v>1</v>
      </c>
      <c r="M2" s="91" t="s">
        <v>62</v>
      </c>
      <c r="N2" s="92"/>
      <c r="O2" s="397" t="s">
        <v>17</v>
      </c>
      <c r="P2" s="397"/>
      <c r="Q2" s="394" t="str">
        <f>D2</f>
        <v>Chef Salad</v>
      </c>
      <c r="R2" s="394"/>
      <c r="S2" s="394"/>
      <c r="T2" s="394"/>
      <c r="U2" s="395"/>
      <c r="V2" s="153"/>
      <c r="W2" s="153"/>
      <c r="X2" s="89" t="s">
        <v>55</v>
      </c>
      <c r="Y2" s="94">
        <f>J2</f>
        <v>100</v>
      </c>
      <c r="Z2" s="112"/>
      <c r="AA2" s="95" t="s">
        <v>53</v>
      </c>
      <c r="AB2" s="96">
        <f>L2</f>
        <v>1</v>
      </c>
      <c r="AC2" s="154" t="str">
        <f>M2</f>
        <v>Salad</v>
      </c>
      <c r="AD2" s="155"/>
      <c r="AE2" s="156"/>
      <c r="AF2" s="156"/>
      <c r="AG2" s="156"/>
      <c r="AH2" s="155"/>
      <c r="AI2" s="155"/>
    </row>
    <row r="3" spans="2:35" ht="19.5" customHeight="1">
      <c r="B3" s="83"/>
      <c r="C3" s="373" t="s">
        <v>81</v>
      </c>
      <c r="D3" s="398"/>
      <c r="E3" s="398"/>
      <c r="F3" s="398"/>
      <c r="G3" s="398"/>
      <c r="H3" s="398"/>
      <c r="I3" s="157"/>
      <c r="J3" s="131"/>
      <c r="K3" s="89"/>
      <c r="L3" s="96"/>
      <c r="M3" s="158"/>
      <c r="N3" s="93"/>
      <c r="O3" s="89"/>
      <c r="P3" s="89"/>
      <c r="Q3" s="400">
        <f>D3</f>
        <v>0</v>
      </c>
      <c r="R3" s="398"/>
      <c r="S3" s="398"/>
      <c r="T3" s="398"/>
      <c r="U3" s="398"/>
      <c r="V3" s="398"/>
      <c r="W3" s="398"/>
      <c r="X3" s="89"/>
      <c r="Y3" s="112">
        <f>J3</f>
        <v>0</v>
      </c>
      <c r="Z3" s="112"/>
      <c r="AA3" s="95"/>
      <c r="AB3" s="96"/>
      <c r="AC3" s="159"/>
      <c r="AD3" s="155"/>
      <c r="AE3" s="156"/>
      <c r="AF3" s="156"/>
      <c r="AG3" s="156"/>
      <c r="AH3" s="155"/>
      <c r="AI3" s="155"/>
    </row>
    <row r="4" spans="3:35" ht="15" customHeight="1" thickBot="1">
      <c r="C4" s="399"/>
      <c r="D4" s="399"/>
      <c r="E4" s="399"/>
      <c r="F4" s="399"/>
      <c r="G4" s="399"/>
      <c r="H4" s="399"/>
      <c r="I4" s="160"/>
      <c r="J4" s="160"/>
      <c r="O4" s="161"/>
      <c r="P4" s="161"/>
      <c r="Q4" s="399"/>
      <c r="R4" s="399"/>
      <c r="S4" s="399"/>
      <c r="T4" s="399"/>
      <c r="U4" s="399"/>
      <c r="V4" s="399"/>
      <c r="W4" s="399"/>
      <c r="X4" s="131"/>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164" t="s">
        <v>2</v>
      </c>
      <c r="U5" s="165" t="s">
        <v>51</v>
      </c>
      <c r="V5" s="163" t="s">
        <v>30</v>
      </c>
      <c r="W5" s="163" t="s">
        <v>49</v>
      </c>
      <c r="X5" s="163" t="s">
        <v>59</v>
      </c>
      <c r="Y5" s="396" t="s">
        <v>87</v>
      </c>
      <c r="Z5" s="396"/>
      <c r="AA5" s="165" t="s">
        <v>50</v>
      </c>
      <c r="AB5" s="165" t="s">
        <v>13</v>
      </c>
      <c r="AC5" s="165" t="s">
        <v>134</v>
      </c>
      <c r="AD5" s="166" t="s">
        <v>135</v>
      </c>
      <c r="AE5" s="131"/>
      <c r="AF5" s="131"/>
      <c r="AG5" s="131"/>
    </row>
    <row r="6" spans="2:33" ht="18.75" customHeight="1">
      <c r="B6" s="366" t="s">
        <v>64</v>
      </c>
      <c r="C6" s="367"/>
      <c r="D6" s="367"/>
      <c r="E6" s="368"/>
      <c r="F6" s="369" t="s">
        <v>80</v>
      </c>
      <c r="G6" s="370"/>
      <c r="H6" s="98">
        <v>1</v>
      </c>
      <c r="I6" s="367" t="s">
        <v>75</v>
      </c>
      <c r="J6" s="408"/>
      <c r="K6" s="408"/>
      <c r="L6" s="408"/>
      <c r="M6" s="408"/>
      <c r="N6" s="409"/>
      <c r="O6" s="410" t="str">
        <f aca="true" t="shared" si="0" ref="O6:O19">B6</f>
        <v>Lettuce, Leaf, Fresh, Head</v>
      </c>
      <c r="P6" s="411"/>
      <c r="Q6" s="411"/>
      <c r="R6" s="411"/>
      <c r="S6" s="167">
        <v>5</v>
      </c>
      <c r="T6" s="168" t="s">
        <v>58</v>
      </c>
      <c r="U6" s="169">
        <f>S6*Y2</f>
        <v>500</v>
      </c>
      <c r="V6" s="170">
        <f>(Y2*S6)/AB6</f>
        <v>781.25</v>
      </c>
      <c r="W6" s="171" t="s">
        <v>60</v>
      </c>
      <c r="X6" s="172">
        <v>0.96</v>
      </c>
      <c r="Y6" s="173">
        <f>V6/16</f>
        <v>48.828125</v>
      </c>
      <c r="Z6" s="173" t="s">
        <v>60</v>
      </c>
      <c r="AA6" s="174">
        <f>X6*Y6</f>
        <v>46.875</v>
      </c>
      <c r="AB6" s="175">
        <v>0.64</v>
      </c>
      <c r="AC6" s="176">
        <f>AA6/Y2</f>
        <v>0.46875</v>
      </c>
      <c r="AD6" s="177">
        <f aca="true" t="shared" si="1" ref="AD6:AD13">AA6</f>
        <v>46.875</v>
      </c>
      <c r="AE6" s="178"/>
      <c r="AF6" s="178"/>
      <c r="AG6" s="178"/>
    </row>
    <row r="7" spans="1:33" ht="28.5" customHeight="1">
      <c r="A7" s="255">
        <v>3036746</v>
      </c>
      <c r="B7" s="354" t="s">
        <v>65</v>
      </c>
      <c r="C7" s="355"/>
      <c r="D7" s="355"/>
      <c r="E7" s="356"/>
      <c r="F7" s="359" t="s">
        <v>72</v>
      </c>
      <c r="G7" s="358"/>
      <c r="H7" s="98">
        <v>2</v>
      </c>
      <c r="I7" s="355" t="s">
        <v>82</v>
      </c>
      <c r="J7" s="412"/>
      <c r="K7" s="412"/>
      <c r="L7" s="412"/>
      <c r="M7" s="412"/>
      <c r="N7" s="413"/>
      <c r="O7" s="410" t="str">
        <f t="shared" si="0"/>
        <v>Turkey Breast, Cooked Julienne 1/8"x1/4"x4"</v>
      </c>
      <c r="P7" s="411"/>
      <c r="Q7" s="411"/>
      <c r="R7" s="411"/>
      <c r="S7" s="179">
        <v>0.03</v>
      </c>
      <c r="T7" s="168" t="s">
        <v>79</v>
      </c>
      <c r="U7" s="173">
        <f>Y2*S7</f>
        <v>3</v>
      </c>
      <c r="V7" s="170">
        <f>(Y2*S7)/AB7</f>
        <v>3</v>
      </c>
      <c r="W7" s="171" t="s">
        <v>60</v>
      </c>
      <c r="X7" s="172">
        <v>2.74</v>
      </c>
      <c r="Y7" s="173">
        <f>V7/1</f>
        <v>3</v>
      </c>
      <c r="Z7" s="173" t="s">
        <v>60</v>
      </c>
      <c r="AA7" s="174">
        <f aca="true" t="shared" si="2" ref="AA7:AA13">X7*Y7</f>
        <v>8.22</v>
      </c>
      <c r="AB7" s="180">
        <v>1</v>
      </c>
      <c r="AC7" s="176">
        <f>AA7/Y2</f>
        <v>0.08220000000000001</v>
      </c>
      <c r="AD7" s="177">
        <f t="shared" si="1"/>
        <v>8.22</v>
      </c>
      <c r="AE7" s="178"/>
      <c r="AF7" s="178"/>
      <c r="AG7" s="178"/>
    </row>
    <row r="8" spans="1:33" ht="32.25" customHeight="1">
      <c r="A8" s="255">
        <v>5888326</v>
      </c>
      <c r="B8" s="354" t="s">
        <v>66</v>
      </c>
      <c r="C8" s="355"/>
      <c r="D8" s="355"/>
      <c r="E8" s="356"/>
      <c r="F8" s="357" t="s">
        <v>72</v>
      </c>
      <c r="G8" s="358"/>
      <c r="H8" s="98">
        <v>3</v>
      </c>
      <c r="I8" s="355" t="s">
        <v>77</v>
      </c>
      <c r="J8" s="412"/>
      <c r="K8" s="412"/>
      <c r="L8" s="412"/>
      <c r="M8" s="412"/>
      <c r="N8" s="413"/>
      <c r="O8" s="410" t="str">
        <f>B8</f>
        <v>Chef-Style Ham, Cooked, Julienne 1/8"x1/4"x4"</v>
      </c>
      <c r="P8" s="411"/>
      <c r="Q8" s="411"/>
      <c r="R8" s="411"/>
      <c r="S8" s="181">
        <v>0.03</v>
      </c>
      <c r="T8" s="168" t="s">
        <v>79</v>
      </c>
      <c r="U8" s="169">
        <f>Y2*S8</f>
        <v>3</v>
      </c>
      <c r="V8" s="170">
        <f>(Y2*S8)/AB8</f>
        <v>3</v>
      </c>
      <c r="W8" s="171" t="s">
        <v>60</v>
      </c>
      <c r="X8" s="172">
        <v>2.36</v>
      </c>
      <c r="Y8" s="173">
        <f>V8/1</f>
        <v>3</v>
      </c>
      <c r="Z8" s="173" t="s">
        <v>60</v>
      </c>
      <c r="AA8" s="174">
        <f t="shared" si="2"/>
        <v>7.08</v>
      </c>
      <c r="AB8" s="180">
        <v>1</v>
      </c>
      <c r="AC8" s="176">
        <f>AA8/Y2</f>
        <v>0.0708</v>
      </c>
      <c r="AD8" s="177">
        <f t="shared" si="1"/>
        <v>7.08</v>
      </c>
      <c r="AE8" s="178"/>
      <c r="AF8" s="178"/>
      <c r="AG8" s="178"/>
    </row>
    <row r="9" spans="1:33" ht="30" customHeight="1">
      <c r="A9" s="255">
        <v>6772032</v>
      </c>
      <c r="B9" s="354" t="s">
        <v>67</v>
      </c>
      <c r="C9" s="355"/>
      <c r="D9" s="355"/>
      <c r="E9" s="356"/>
      <c r="F9" s="359" t="s">
        <v>72</v>
      </c>
      <c r="G9" s="358"/>
      <c r="H9" s="98">
        <v>4</v>
      </c>
      <c r="I9" s="355" t="s">
        <v>76</v>
      </c>
      <c r="J9" s="412"/>
      <c r="K9" s="412"/>
      <c r="L9" s="412"/>
      <c r="M9" s="412"/>
      <c r="N9" s="413"/>
      <c r="O9" s="410" t="str">
        <f t="shared" si="0"/>
        <v>Yellow American Cheese,  0.5 oz Slices  Julienne 1/2"</v>
      </c>
      <c r="P9" s="411"/>
      <c r="Q9" s="411"/>
      <c r="R9" s="411"/>
      <c r="S9" s="181">
        <v>0.03</v>
      </c>
      <c r="T9" s="168" t="s">
        <v>79</v>
      </c>
      <c r="U9" s="169">
        <f>Y2*S9</f>
        <v>3</v>
      </c>
      <c r="V9" s="170">
        <f>(Y2*S9)/AB9</f>
        <v>3</v>
      </c>
      <c r="W9" s="171" t="s">
        <v>79</v>
      </c>
      <c r="X9" s="172">
        <v>2.47</v>
      </c>
      <c r="Y9" s="173">
        <f>V9/1</f>
        <v>3</v>
      </c>
      <c r="Z9" s="173" t="s">
        <v>60</v>
      </c>
      <c r="AA9" s="174">
        <f t="shared" si="2"/>
        <v>7.41</v>
      </c>
      <c r="AB9" s="180">
        <v>1</v>
      </c>
      <c r="AC9" s="176">
        <f>AA9/Y2</f>
        <v>0.0741</v>
      </c>
      <c r="AD9" s="177">
        <f t="shared" si="1"/>
        <v>7.41</v>
      </c>
      <c r="AE9" s="178"/>
      <c r="AF9" s="178"/>
      <c r="AG9" s="178"/>
    </row>
    <row r="10" spans="1:33" ht="31.5" customHeight="1">
      <c r="A10" s="255">
        <v>4996989</v>
      </c>
      <c r="B10" s="354" t="s">
        <v>68</v>
      </c>
      <c r="C10" s="355"/>
      <c r="D10" s="355"/>
      <c r="E10" s="356"/>
      <c r="F10" s="359" t="s">
        <v>72</v>
      </c>
      <c r="G10" s="358"/>
      <c r="H10" s="98"/>
      <c r="I10" s="355" t="s">
        <v>133</v>
      </c>
      <c r="J10" s="414"/>
      <c r="K10" s="414"/>
      <c r="L10" s="414"/>
      <c r="M10" s="414"/>
      <c r="N10" s="415"/>
      <c r="O10" s="410" t="str">
        <f t="shared" si="0"/>
        <v>Swiss Cheese, 0.5 oz, Slices                         Julienne 1/2"</v>
      </c>
      <c r="P10" s="411"/>
      <c r="Q10" s="411"/>
      <c r="R10" s="411"/>
      <c r="S10" s="183">
        <v>0.03</v>
      </c>
      <c r="T10" s="168" t="s">
        <v>79</v>
      </c>
      <c r="U10" s="169">
        <f>Y2*S10</f>
        <v>3</v>
      </c>
      <c r="V10" s="170">
        <f>(Y2*S10)/AB10</f>
        <v>3</v>
      </c>
      <c r="W10" s="171" t="s">
        <v>60</v>
      </c>
      <c r="X10" s="172">
        <v>4.29</v>
      </c>
      <c r="Y10" s="173">
        <f>V10/1</f>
        <v>3</v>
      </c>
      <c r="Z10" s="173" t="s">
        <v>60</v>
      </c>
      <c r="AA10" s="174">
        <f t="shared" si="2"/>
        <v>12.870000000000001</v>
      </c>
      <c r="AB10" s="180">
        <v>1</v>
      </c>
      <c r="AC10" s="176">
        <f>AA10/Y2</f>
        <v>0.1287</v>
      </c>
      <c r="AD10" s="177">
        <f t="shared" si="1"/>
        <v>12.870000000000001</v>
      </c>
      <c r="AE10" s="178"/>
      <c r="AF10" s="178"/>
      <c r="AG10" s="178"/>
    </row>
    <row r="11" spans="2:33" ht="30" customHeight="1">
      <c r="B11" s="354" t="s">
        <v>69</v>
      </c>
      <c r="C11" s="355"/>
      <c r="D11" s="355"/>
      <c r="E11" s="356"/>
      <c r="F11" s="359" t="s">
        <v>73</v>
      </c>
      <c r="G11" s="358"/>
      <c r="H11" s="98"/>
      <c r="I11" s="355"/>
      <c r="J11" s="414"/>
      <c r="K11" s="414"/>
      <c r="L11" s="414"/>
      <c r="M11" s="414"/>
      <c r="N11" s="415"/>
      <c r="O11" s="416" t="str">
        <f t="shared" si="0"/>
        <v>Egg, Hard Cooked, Wedged</v>
      </c>
      <c r="P11" s="362"/>
      <c r="Q11" s="362"/>
      <c r="R11" s="362"/>
      <c r="S11" s="181">
        <v>0.25</v>
      </c>
      <c r="T11" s="168" t="s">
        <v>57</v>
      </c>
      <c r="U11" s="169">
        <f>Y2*S11</f>
        <v>25</v>
      </c>
      <c r="V11" s="170">
        <f>(Y2*S11)/AB11</f>
        <v>25</v>
      </c>
      <c r="W11" s="171" t="s">
        <v>57</v>
      </c>
      <c r="X11" s="172">
        <v>0.1</v>
      </c>
      <c r="Y11" s="173">
        <f>V11/1</f>
        <v>25</v>
      </c>
      <c r="Z11" s="173" t="s">
        <v>57</v>
      </c>
      <c r="AA11" s="174">
        <f t="shared" si="2"/>
        <v>2.5</v>
      </c>
      <c r="AB11" s="180">
        <v>1</v>
      </c>
      <c r="AC11" s="176">
        <f>AA11/Y2</f>
        <v>0.025</v>
      </c>
      <c r="AD11" s="177">
        <f t="shared" si="1"/>
        <v>2.5</v>
      </c>
      <c r="AE11" s="178"/>
      <c r="AF11" s="178"/>
      <c r="AG11" s="178"/>
    </row>
    <row r="12" spans="1:33" ht="18.75" customHeight="1">
      <c r="A12" s="255">
        <v>6938195</v>
      </c>
      <c r="B12" s="354" t="s">
        <v>70</v>
      </c>
      <c r="C12" s="355"/>
      <c r="D12" s="355"/>
      <c r="E12" s="356"/>
      <c r="F12" s="359" t="s">
        <v>78</v>
      </c>
      <c r="G12" s="358"/>
      <c r="H12" s="98"/>
      <c r="I12" s="355"/>
      <c r="J12" s="414"/>
      <c r="K12" s="414"/>
      <c r="L12" s="414"/>
      <c r="M12" s="414"/>
      <c r="N12" s="415"/>
      <c r="O12" s="354" t="str">
        <f>B12</f>
        <v>Tomatoes, Fresh, 6x6 Wedge Cut 8</v>
      </c>
      <c r="P12" s="360"/>
      <c r="Q12" s="360"/>
      <c r="R12" s="360"/>
      <c r="S12" s="179">
        <v>2</v>
      </c>
      <c r="T12" s="168" t="s">
        <v>121</v>
      </c>
      <c r="U12" s="169">
        <v>100</v>
      </c>
      <c r="V12" s="170">
        <f>(Y2*S12)/AB12</f>
        <v>222.22222222222223</v>
      </c>
      <c r="W12" s="171" t="s">
        <v>60</v>
      </c>
      <c r="X12" s="172">
        <v>0.8</v>
      </c>
      <c r="Y12" s="173">
        <v>14</v>
      </c>
      <c r="Z12" s="173" t="s">
        <v>57</v>
      </c>
      <c r="AA12" s="174">
        <f t="shared" si="2"/>
        <v>11.200000000000001</v>
      </c>
      <c r="AB12" s="180">
        <v>0.9</v>
      </c>
      <c r="AC12" s="176">
        <f>AA12/Y2</f>
        <v>0.11200000000000002</v>
      </c>
      <c r="AD12" s="177">
        <f t="shared" si="1"/>
        <v>11.200000000000001</v>
      </c>
      <c r="AE12" s="178"/>
      <c r="AF12" s="178"/>
      <c r="AG12" s="178"/>
    </row>
    <row r="13" spans="2:33" ht="18.75" customHeight="1">
      <c r="B13" s="354" t="s">
        <v>71</v>
      </c>
      <c r="C13" s="355"/>
      <c r="D13" s="355"/>
      <c r="E13" s="356"/>
      <c r="F13" s="357" t="s">
        <v>74</v>
      </c>
      <c r="G13" s="358"/>
      <c r="H13" s="98"/>
      <c r="I13" s="355"/>
      <c r="J13" s="412"/>
      <c r="K13" s="412"/>
      <c r="L13" s="412"/>
      <c r="M13" s="412"/>
      <c r="N13" s="413"/>
      <c r="O13" s="410" t="str">
        <f t="shared" si="0"/>
        <v>Cucumbers, Fresh, Sliced 1/4" with skin</v>
      </c>
      <c r="P13" s="411"/>
      <c r="Q13" s="411"/>
      <c r="R13" s="411"/>
      <c r="S13" s="181">
        <v>0.38</v>
      </c>
      <c r="T13" s="168" t="s">
        <v>58</v>
      </c>
      <c r="U13" s="169">
        <f>Y2*S13</f>
        <v>38</v>
      </c>
      <c r="V13" s="170">
        <f>(Y2*S13)/AB13</f>
        <v>39.175257731958766</v>
      </c>
      <c r="W13" s="171" t="s">
        <v>60</v>
      </c>
      <c r="X13" s="172">
        <v>0.98</v>
      </c>
      <c r="Y13" s="173">
        <f>V13/16</f>
        <v>2.448453608247423</v>
      </c>
      <c r="Z13" s="173" t="s">
        <v>60</v>
      </c>
      <c r="AA13" s="174">
        <f t="shared" si="2"/>
        <v>2.3994845360824746</v>
      </c>
      <c r="AB13" s="180">
        <v>0.97</v>
      </c>
      <c r="AC13" s="176">
        <f>AA13/Y2</f>
        <v>0.023994845360824746</v>
      </c>
      <c r="AD13" s="177">
        <f t="shared" si="1"/>
        <v>2.3994845360824746</v>
      </c>
      <c r="AE13" s="178"/>
      <c r="AF13" s="178"/>
      <c r="AG13" s="178"/>
    </row>
    <row r="14" spans="2:33" ht="27.75" customHeight="1">
      <c r="B14" s="354"/>
      <c r="C14" s="355"/>
      <c r="D14" s="355"/>
      <c r="E14" s="356"/>
      <c r="F14" s="357"/>
      <c r="G14" s="358"/>
      <c r="H14" s="98"/>
      <c r="I14" s="355"/>
      <c r="J14" s="412"/>
      <c r="K14" s="412"/>
      <c r="L14" s="412"/>
      <c r="M14" s="412"/>
      <c r="N14" s="413"/>
      <c r="O14" s="410">
        <f t="shared" si="0"/>
        <v>0</v>
      </c>
      <c r="P14" s="411"/>
      <c r="Q14" s="411"/>
      <c r="R14" s="411"/>
      <c r="S14" s="181"/>
      <c r="T14" s="168"/>
      <c r="U14" s="169"/>
      <c r="V14" s="170"/>
      <c r="W14" s="171"/>
      <c r="X14" s="172"/>
      <c r="Y14" s="173"/>
      <c r="Z14" s="173"/>
      <c r="AA14" s="174"/>
      <c r="AB14" s="180"/>
      <c r="AC14" s="176"/>
      <c r="AD14" s="182"/>
      <c r="AE14" s="178"/>
      <c r="AF14" s="178"/>
      <c r="AG14" s="178"/>
    </row>
    <row r="15" spans="2:33" ht="18.75" customHeight="1">
      <c r="B15" s="354"/>
      <c r="C15" s="355"/>
      <c r="D15" s="355"/>
      <c r="E15" s="356"/>
      <c r="F15" s="357"/>
      <c r="G15" s="358"/>
      <c r="H15" s="98"/>
      <c r="I15" s="355"/>
      <c r="J15" s="412"/>
      <c r="K15" s="412"/>
      <c r="L15" s="412"/>
      <c r="M15" s="412"/>
      <c r="N15" s="413"/>
      <c r="O15" s="410">
        <f t="shared" si="0"/>
        <v>0</v>
      </c>
      <c r="P15" s="411"/>
      <c r="Q15" s="411"/>
      <c r="R15" s="411"/>
      <c r="S15" s="181"/>
      <c r="T15" s="168"/>
      <c r="U15" s="169"/>
      <c r="V15" s="170"/>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412"/>
      <c r="K16" s="412"/>
      <c r="L16" s="412"/>
      <c r="M16" s="412"/>
      <c r="N16" s="413"/>
      <c r="O16" s="410">
        <f t="shared" si="0"/>
        <v>0</v>
      </c>
      <c r="P16" s="411"/>
      <c r="Q16" s="411"/>
      <c r="R16" s="411"/>
      <c r="S16" s="181"/>
      <c r="T16" s="168"/>
      <c r="U16" s="169"/>
      <c r="V16" s="170"/>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412"/>
      <c r="K17" s="412"/>
      <c r="L17" s="412"/>
      <c r="M17" s="412"/>
      <c r="N17" s="413"/>
      <c r="O17" s="410">
        <f t="shared" si="0"/>
        <v>0</v>
      </c>
      <c r="P17" s="411"/>
      <c r="Q17" s="411"/>
      <c r="R17" s="411"/>
      <c r="S17" s="181"/>
      <c r="T17" s="168"/>
      <c r="U17" s="169"/>
      <c r="V17" s="170"/>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412"/>
      <c r="K18" s="412"/>
      <c r="L18" s="412"/>
      <c r="M18" s="412"/>
      <c r="N18" s="413"/>
      <c r="O18" s="410">
        <f t="shared" si="0"/>
        <v>0</v>
      </c>
      <c r="P18" s="411"/>
      <c r="Q18" s="411"/>
      <c r="R18" s="411"/>
      <c r="S18" s="181"/>
      <c r="T18" s="168"/>
      <c r="U18" s="169"/>
      <c r="V18" s="170"/>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412"/>
      <c r="K19" s="412"/>
      <c r="L19" s="412"/>
      <c r="M19" s="412"/>
      <c r="N19" s="413"/>
      <c r="O19" s="410">
        <f t="shared" si="0"/>
        <v>0</v>
      </c>
      <c r="P19" s="411"/>
      <c r="Q19" s="411"/>
      <c r="R19" s="411"/>
      <c r="S19" s="181"/>
      <c r="T19" s="168"/>
      <c r="U19" s="169"/>
      <c r="V19" s="184"/>
      <c r="W19" s="171"/>
      <c r="X19" s="172"/>
      <c r="Y19" s="169"/>
      <c r="Z19" s="169"/>
      <c r="AA19" s="174"/>
      <c r="AB19" s="180"/>
      <c r="AC19" s="176"/>
      <c r="AD19" s="182"/>
      <c r="AE19" s="178"/>
      <c r="AF19" s="178"/>
      <c r="AG19" s="178"/>
    </row>
    <row r="20" spans="2:33" ht="18.75" customHeight="1">
      <c r="B20" s="354"/>
      <c r="C20" s="355"/>
      <c r="D20" s="355"/>
      <c r="E20" s="356"/>
      <c r="F20" s="357"/>
      <c r="G20" s="358"/>
      <c r="H20" s="98"/>
      <c r="I20" s="355"/>
      <c r="J20" s="412"/>
      <c r="K20" s="412"/>
      <c r="L20" s="412"/>
      <c r="M20" s="412"/>
      <c r="N20" s="413"/>
      <c r="O20" s="410">
        <f>B20</f>
        <v>0</v>
      </c>
      <c r="P20" s="411"/>
      <c r="Q20" s="411"/>
      <c r="R20" s="411"/>
      <c r="S20" s="181"/>
      <c r="T20" s="168"/>
      <c r="U20" s="169"/>
      <c r="V20" s="170"/>
      <c r="W20" s="171"/>
      <c r="X20" s="172"/>
      <c r="Y20" s="169"/>
      <c r="Z20" s="169"/>
      <c r="AA20" s="174"/>
      <c r="AB20" s="180"/>
      <c r="AC20" s="176"/>
      <c r="AD20" s="182"/>
      <c r="AE20" s="178"/>
      <c r="AF20" s="178"/>
      <c r="AG20" s="178"/>
    </row>
    <row r="21" spans="2:33" ht="18.75" customHeight="1" thickBot="1">
      <c r="B21" s="417"/>
      <c r="C21" s="418"/>
      <c r="D21" s="418"/>
      <c r="E21" s="419"/>
      <c r="F21" s="357"/>
      <c r="G21" s="358"/>
      <c r="H21" s="185"/>
      <c r="I21" s="418"/>
      <c r="J21" s="420"/>
      <c r="K21" s="420"/>
      <c r="L21" s="420"/>
      <c r="M21" s="420"/>
      <c r="N21" s="421"/>
      <c r="O21" s="410">
        <f>B21</f>
        <v>0</v>
      </c>
      <c r="P21" s="411"/>
      <c r="Q21" s="411"/>
      <c r="R21" s="411"/>
      <c r="S21" s="181"/>
      <c r="T21" s="168"/>
      <c r="U21" s="169"/>
      <c r="V21" s="184"/>
      <c r="W21" s="171"/>
      <c r="X21" s="172"/>
      <c r="Y21" s="169"/>
      <c r="Z21" s="169"/>
      <c r="AA21" s="174"/>
      <c r="AB21" s="180"/>
      <c r="AC21" s="176"/>
      <c r="AD21" s="182"/>
      <c r="AE21" s="178"/>
      <c r="AF21" s="178"/>
      <c r="AG21" s="178"/>
    </row>
    <row r="22" spans="2:33" ht="25.5" customHeight="1" thickBot="1">
      <c r="B22" s="186"/>
      <c r="C22" s="187"/>
      <c r="D22" s="187"/>
      <c r="E22" s="187"/>
      <c r="F22" s="187"/>
      <c r="G22" s="187"/>
      <c r="H22" s="187"/>
      <c r="I22" s="187"/>
      <c r="J22" s="187"/>
      <c r="K22" s="187"/>
      <c r="L22" s="188"/>
      <c r="M22" s="132"/>
      <c r="N22" s="132"/>
      <c r="O22" s="422" t="s">
        <v>47</v>
      </c>
      <c r="P22" s="423"/>
      <c r="Q22" s="423"/>
      <c r="R22" s="424"/>
      <c r="S22" s="425" t="s">
        <v>7</v>
      </c>
      <c r="T22" s="424"/>
      <c r="U22" s="424"/>
      <c r="V22" s="424"/>
      <c r="W22" s="424"/>
      <c r="X22" s="424"/>
      <c r="Y22" s="424"/>
      <c r="Z22" s="424"/>
      <c r="AA22" s="424"/>
      <c r="AB22" s="424"/>
      <c r="AC22" s="424"/>
      <c r="AD22" s="122">
        <f>ROUNDUP(SUM(AD6:AD21),5)</f>
        <v>98.55449</v>
      </c>
      <c r="AE22" s="178"/>
      <c r="AF22" s="178"/>
      <c r="AG22" s="178"/>
    </row>
    <row r="23" spans="2:33" ht="20.25" customHeight="1">
      <c r="B23" s="426" t="s">
        <v>45</v>
      </c>
      <c r="C23" s="427"/>
      <c r="D23" s="427"/>
      <c r="E23" s="427"/>
      <c r="F23" s="427"/>
      <c r="G23" s="427"/>
      <c r="H23" s="427"/>
      <c r="I23" s="427"/>
      <c r="J23" s="427"/>
      <c r="K23" s="427"/>
      <c r="L23" s="428"/>
      <c r="M23" s="189"/>
      <c r="N23" s="189"/>
      <c r="O23" s="429"/>
      <c r="P23" s="430"/>
      <c r="Q23" s="430"/>
      <c r="R23" s="430"/>
      <c r="S23" s="190"/>
      <c r="T23" s="190"/>
      <c r="U23" s="190"/>
      <c r="V23" s="190"/>
      <c r="W23" s="190"/>
      <c r="X23" s="112" t="s">
        <v>9</v>
      </c>
      <c r="Y23" s="112"/>
      <c r="Z23" s="112"/>
      <c r="AA23" s="112"/>
      <c r="AB23" s="112"/>
      <c r="AC23" s="112"/>
      <c r="AD23" s="125">
        <f>ROUND(AD22*10/100,5)</f>
        <v>9.85545</v>
      </c>
      <c r="AE23" s="178"/>
      <c r="AF23" s="178"/>
      <c r="AG23" s="178"/>
    </row>
    <row r="24" spans="2:33" ht="22.5" customHeight="1" thickBot="1">
      <c r="B24" s="332" t="s">
        <v>42</v>
      </c>
      <c r="C24" s="435"/>
      <c r="D24" s="435"/>
      <c r="E24" s="435"/>
      <c r="F24" s="435"/>
      <c r="G24" s="191"/>
      <c r="H24" s="334" t="s">
        <v>46</v>
      </c>
      <c r="I24" s="334"/>
      <c r="J24" s="334" t="s">
        <v>63</v>
      </c>
      <c r="K24" s="435"/>
      <c r="L24" s="436"/>
      <c r="M24" s="191"/>
      <c r="N24" s="191"/>
      <c r="O24" s="148"/>
      <c r="P24" s="192"/>
      <c r="Q24" s="399"/>
      <c r="R24" s="399"/>
      <c r="S24" s="193"/>
      <c r="T24" s="193"/>
      <c r="U24" s="193"/>
      <c r="V24" s="193"/>
      <c r="W24" s="193"/>
      <c r="X24" s="94" t="s">
        <v>6</v>
      </c>
      <c r="Y24" s="94"/>
      <c r="Z24" s="94"/>
      <c r="AA24" s="94"/>
      <c r="AB24" s="94"/>
      <c r="AC24" s="94"/>
      <c r="AD24" s="130">
        <f>AD22+AD23</f>
        <v>108.40994</v>
      </c>
      <c r="AE24" s="178"/>
      <c r="AF24" s="178"/>
      <c r="AG24" s="178"/>
    </row>
    <row r="25" spans="19:33" ht="7.5" customHeight="1" thickBot="1">
      <c r="S25" s="322"/>
      <c r="T25" s="322"/>
      <c r="U25" s="131"/>
      <c r="V25" s="131"/>
      <c r="W25" s="131"/>
      <c r="X25" s="131"/>
      <c r="Y25" s="131"/>
      <c r="Z25" s="131"/>
      <c r="AA25" s="131"/>
      <c r="AB25" s="89"/>
      <c r="AC25" s="89"/>
      <c r="AD25" s="89"/>
      <c r="AE25" s="151"/>
      <c r="AF25" s="151"/>
      <c r="AG25" s="151"/>
    </row>
    <row r="26" spans="2:33" ht="20.25" customHeight="1">
      <c r="B26" s="82" t="s">
        <v>35</v>
      </c>
      <c r="C26" s="316" t="s">
        <v>36</v>
      </c>
      <c r="D26" s="316"/>
      <c r="E26" s="65" t="s">
        <v>37</v>
      </c>
      <c r="F26" s="65" t="s">
        <v>38</v>
      </c>
      <c r="G26" s="65" t="s">
        <v>39</v>
      </c>
      <c r="H26" s="316" t="s">
        <v>40</v>
      </c>
      <c r="I26" s="316"/>
      <c r="J26" s="316" t="s">
        <v>41</v>
      </c>
      <c r="K26" s="316"/>
      <c r="L26" s="316" t="s">
        <v>52</v>
      </c>
      <c r="M26" s="316"/>
      <c r="N26" s="82" t="s">
        <v>136</v>
      </c>
      <c r="O26" s="437" t="s">
        <v>5</v>
      </c>
      <c r="P26" s="325"/>
      <c r="Q26" s="325"/>
      <c r="R26" s="132"/>
      <c r="S26" s="325"/>
      <c r="T26" s="326"/>
      <c r="U26" s="133"/>
      <c r="V26" s="133"/>
      <c r="W26" s="133"/>
      <c r="X26" s="314" t="s">
        <v>130</v>
      </c>
      <c r="Y26" s="315"/>
      <c r="Z26" s="315"/>
      <c r="AA26" s="315"/>
      <c r="AB26" s="315"/>
      <c r="AC26" s="134"/>
      <c r="AD26" s="197">
        <f>AD24/Y2</f>
        <v>1.0840994000000002</v>
      </c>
      <c r="AE26" s="194"/>
      <c r="AF26" s="194"/>
      <c r="AG26" s="194"/>
    </row>
    <row r="27" spans="2:33" ht="37.5" customHeight="1">
      <c r="B27" s="82"/>
      <c r="C27" s="316"/>
      <c r="D27" s="316"/>
      <c r="E27" s="65"/>
      <c r="F27" s="65"/>
      <c r="G27" s="65"/>
      <c r="H27" s="316"/>
      <c r="I27" s="316"/>
      <c r="J27" s="316"/>
      <c r="K27" s="316"/>
      <c r="L27" s="316"/>
      <c r="M27" s="316"/>
      <c r="N27" s="200">
        <f ca="1">NOW()</f>
        <v>42374.55450046296</v>
      </c>
      <c r="O27" s="195" t="s">
        <v>19</v>
      </c>
      <c r="P27" s="196" t="s">
        <v>20</v>
      </c>
      <c r="Q27" s="196" t="s">
        <v>21</v>
      </c>
      <c r="R27" s="196" t="s">
        <v>22</v>
      </c>
      <c r="S27" s="431" t="s">
        <v>8</v>
      </c>
      <c r="T27" s="432"/>
      <c r="U27" s="140"/>
      <c r="V27" s="140"/>
      <c r="W27" s="140"/>
      <c r="X27" s="198"/>
      <c r="Y27" s="199" t="s">
        <v>131</v>
      </c>
      <c r="Z27" s="199"/>
      <c r="AA27" s="199"/>
      <c r="AB27" s="199" t="s">
        <v>23</v>
      </c>
      <c r="AC27" s="433" t="s">
        <v>24</v>
      </c>
      <c r="AD27" s="434"/>
      <c r="AE27" s="194"/>
      <c r="AF27" s="194"/>
      <c r="AG27" s="194"/>
    </row>
    <row r="28" spans="15:30" ht="19.5" customHeight="1" thickBot="1">
      <c r="O28" s="142">
        <v>1</v>
      </c>
      <c r="P28" s="143"/>
      <c r="Q28" s="144">
        <f>AD24</f>
        <v>108.40994</v>
      </c>
      <c r="R28" s="145">
        <v>0</v>
      </c>
      <c r="S28" s="310">
        <f>Q28+R28</f>
        <v>108.40994</v>
      </c>
      <c r="T28" s="311"/>
      <c r="U28" s="146"/>
      <c r="V28" s="147"/>
      <c r="W28" s="147"/>
      <c r="X28" s="148"/>
      <c r="Y28" s="149">
        <f>AD26/AB28</f>
        <v>3.613664666666667</v>
      </c>
      <c r="Z28" s="149"/>
      <c r="AA28" s="149"/>
      <c r="AB28" s="150">
        <v>0.3</v>
      </c>
      <c r="AC28" s="312">
        <f ca="1">NOW()</f>
        <v>42374.55450046296</v>
      </c>
      <c r="AD28" s="313"/>
    </row>
  </sheetData>
  <sheetProtection/>
  <mergeCells count="101">
    <mergeCell ref="B24:F24"/>
    <mergeCell ref="H24:I24"/>
    <mergeCell ref="J24:L24"/>
    <mergeCell ref="Q24:R24"/>
    <mergeCell ref="S25:T25"/>
    <mergeCell ref="C26:D26"/>
    <mergeCell ref="H26:I26"/>
    <mergeCell ref="J26:K26"/>
    <mergeCell ref="L26:M26"/>
    <mergeCell ref="O26:Q26"/>
    <mergeCell ref="AC28:AD28"/>
    <mergeCell ref="C27:D27"/>
    <mergeCell ref="H27:I27"/>
    <mergeCell ref="J27:K27"/>
    <mergeCell ref="L27:M27"/>
    <mergeCell ref="S27:T27"/>
    <mergeCell ref="AC27:AD27"/>
    <mergeCell ref="S28:T28"/>
    <mergeCell ref="S26:T26"/>
    <mergeCell ref="B21:E21"/>
    <mergeCell ref="F21:G21"/>
    <mergeCell ref="I21:N21"/>
    <mergeCell ref="O21:R21"/>
    <mergeCell ref="X26:AB26"/>
    <mergeCell ref="O22:R22"/>
    <mergeCell ref="S22:AC22"/>
    <mergeCell ref="B23:L23"/>
    <mergeCell ref="O23:R23"/>
    <mergeCell ref="B19:E19"/>
    <mergeCell ref="F19:G19"/>
    <mergeCell ref="I19:N19"/>
    <mergeCell ref="O19:R19"/>
    <mergeCell ref="B20:E20"/>
    <mergeCell ref="F20:G20"/>
    <mergeCell ref="I20:N20"/>
    <mergeCell ref="O20:R20"/>
    <mergeCell ref="B17:E17"/>
    <mergeCell ref="F17:G17"/>
    <mergeCell ref="I17:N17"/>
    <mergeCell ref="O17:R17"/>
    <mergeCell ref="B18:E18"/>
    <mergeCell ref="F18:G18"/>
    <mergeCell ref="I18:N18"/>
    <mergeCell ref="O18:R18"/>
    <mergeCell ref="B15:E15"/>
    <mergeCell ref="F15:G15"/>
    <mergeCell ref="I15:N15"/>
    <mergeCell ref="O15:R15"/>
    <mergeCell ref="B16:E16"/>
    <mergeCell ref="F16:G16"/>
    <mergeCell ref="I16:N16"/>
    <mergeCell ref="O16:R16"/>
    <mergeCell ref="B13:E13"/>
    <mergeCell ref="F13:G13"/>
    <mergeCell ref="I13:N13"/>
    <mergeCell ref="O13:R13"/>
    <mergeCell ref="B14:E14"/>
    <mergeCell ref="F14:G14"/>
    <mergeCell ref="I14:N14"/>
    <mergeCell ref="O14:R14"/>
    <mergeCell ref="B11:E11"/>
    <mergeCell ref="F11:G11"/>
    <mergeCell ref="I11:N11"/>
    <mergeCell ref="O11:R11"/>
    <mergeCell ref="B12:E12"/>
    <mergeCell ref="F12:G12"/>
    <mergeCell ref="I12:N12"/>
    <mergeCell ref="O12:R12"/>
    <mergeCell ref="B9:E9"/>
    <mergeCell ref="F9:G9"/>
    <mergeCell ref="I9:N9"/>
    <mergeCell ref="O9:R9"/>
    <mergeCell ref="B10:E10"/>
    <mergeCell ref="F10:G10"/>
    <mergeCell ref="I10:N10"/>
    <mergeCell ref="O10:R10"/>
    <mergeCell ref="B7:E7"/>
    <mergeCell ref="F7:G7"/>
    <mergeCell ref="I7:N7"/>
    <mergeCell ref="O7:R7"/>
    <mergeCell ref="B8:E8"/>
    <mergeCell ref="F8:G8"/>
    <mergeCell ref="I8:N8"/>
    <mergeCell ref="O8:R8"/>
    <mergeCell ref="F5:G5"/>
    <mergeCell ref="H5:N5"/>
    <mergeCell ref="O5:R5"/>
    <mergeCell ref="B6:E6"/>
    <mergeCell ref="F6:G6"/>
    <mergeCell ref="I6:N6"/>
    <mergeCell ref="O6:R6"/>
    <mergeCell ref="Y5:Z5"/>
    <mergeCell ref="B1:L1"/>
    <mergeCell ref="O1:AD1"/>
    <mergeCell ref="B2:C2"/>
    <mergeCell ref="D2:H2"/>
    <mergeCell ref="O2:P2"/>
    <mergeCell ref="Q2:U2"/>
    <mergeCell ref="C3:H4"/>
    <mergeCell ref="Q3:W4"/>
    <mergeCell ref="B5:E5"/>
  </mergeCells>
  <hyperlinks>
    <hyperlink ref="N1" location="'MENU ITEM LIST'!A1" display="BACK TO MENU LIST"/>
  </hyperlinks>
  <printOptions/>
  <pageMargins left="0.7" right="0.45" top="0.75" bottom="0.5" header="0.3" footer="0.3"/>
  <pageSetup horizontalDpi="1200" verticalDpi="1200" orientation="landscape" scale="77"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AI27"/>
  <sheetViews>
    <sheetView zoomScalePageLayoutView="0" workbookViewId="0" topLeftCell="A1">
      <selection activeCell="B15" sqref="B15:E15"/>
    </sheetView>
  </sheetViews>
  <sheetFormatPr defaultColWidth="9.140625" defaultRowHeight="12.75"/>
  <cols>
    <col min="1" max="1" width="9.140625" style="255" customWidth="1"/>
    <col min="2" max="2" width="9.8515625" style="207" customWidth="1"/>
    <col min="3" max="4" width="9.140625" style="207" customWidth="1"/>
    <col min="5" max="5" width="8.140625" style="207" customWidth="1"/>
    <col min="6" max="6" width="9.140625" style="207" customWidth="1"/>
    <col min="7" max="7" width="12.851562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27.5742187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4.14062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1.75" thickBot="1">
      <c r="B1" s="441" t="s">
        <v>43</v>
      </c>
      <c r="C1" s="441"/>
      <c r="D1" s="441"/>
      <c r="E1" s="441"/>
      <c r="F1" s="441"/>
      <c r="G1" s="441"/>
      <c r="H1" s="441"/>
      <c r="I1" s="441"/>
      <c r="J1" s="441"/>
      <c r="K1" s="441"/>
      <c r="L1" s="441"/>
      <c r="M1" s="233"/>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392" t="s">
        <v>144</v>
      </c>
      <c r="E2" s="392"/>
      <c r="F2" s="392"/>
      <c r="G2" s="392"/>
      <c r="H2" s="392"/>
      <c r="I2" s="205" t="s">
        <v>55</v>
      </c>
      <c r="J2" s="90">
        <v>100</v>
      </c>
      <c r="K2" s="205" t="s">
        <v>48</v>
      </c>
      <c r="L2" s="152">
        <v>1</v>
      </c>
      <c r="M2" s="91" t="s">
        <v>62</v>
      </c>
      <c r="N2" s="92"/>
      <c r="O2" s="397" t="s">
        <v>17</v>
      </c>
      <c r="P2" s="397"/>
      <c r="Q2" s="394" t="str">
        <f>D2</f>
        <v>Caesar Salad</v>
      </c>
      <c r="R2" s="394"/>
      <c r="S2" s="394"/>
      <c r="T2" s="394"/>
      <c r="U2" s="395"/>
      <c r="V2" s="153"/>
      <c r="W2" s="153"/>
      <c r="X2" s="205" t="s">
        <v>55</v>
      </c>
      <c r="Y2" s="94">
        <f>J2</f>
        <v>100</v>
      </c>
      <c r="Z2" s="112"/>
      <c r="AA2" s="95" t="s">
        <v>53</v>
      </c>
      <c r="AB2" s="96">
        <f>L2</f>
        <v>1</v>
      </c>
      <c r="AC2" s="159" t="s">
        <v>62</v>
      </c>
      <c r="AD2" s="155"/>
      <c r="AE2" s="156"/>
      <c r="AF2" s="156"/>
      <c r="AG2" s="156"/>
      <c r="AH2" s="155"/>
      <c r="AI2" s="155"/>
    </row>
    <row r="3" spans="2:35" ht="19.5" customHeight="1">
      <c r="B3" s="201"/>
      <c r="C3" s="373" t="s">
        <v>145</v>
      </c>
      <c r="D3" s="398"/>
      <c r="E3" s="398"/>
      <c r="F3" s="398"/>
      <c r="G3" s="398"/>
      <c r="H3" s="398"/>
      <c r="I3" s="157"/>
      <c r="J3" s="215"/>
      <c r="K3" s="205"/>
      <c r="L3" s="96"/>
      <c r="M3" s="158"/>
      <c r="N3" s="93"/>
      <c r="O3" s="205"/>
      <c r="P3" s="205"/>
      <c r="Q3" s="400">
        <f>D3</f>
        <v>0</v>
      </c>
      <c r="R3" s="398"/>
      <c r="S3" s="398"/>
      <c r="T3" s="398"/>
      <c r="U3" s="398"/>
      <c r="V3" s="398"/>
      <c r="W3" s="398"/>
      <c r="X3" s="205"/>
      <c r="Y3" s="112">
        <f>J3</f>
        <v>0</v>
      </c>
      <c r="Z3" s="112"/>
      <c r="AA3" s="95"/>
      <c r="AB3" s="96"/>
      <c r="AC3" s="159"/>
      <c r="AD3" s="155"/>
      <c r="AE3" s="156"/>
      <c r="AF3" s="156"/>
      <c r="AG3" s="156"/>
      <c r="AH3" s="155"/>
      <c r="AI3" s="155"/>
    </row>
    <row r="4" spans="3:35" ht="1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65" t="s">
        <v>87</v>
      </c>
      <c r="Z5" s="365"/>
      <c r="AA5" s="163" t="s">
        <v>50</v>
      </c>
      <c r="AB5" s="211" t="s">
        <v>13</v>
      </c>
      <c r="AC5" s="211" t="s">
        <v>134</v>
      </c>
      <c r="AD5" s="166" t="s">
        <v>135</v>
      </c>
      <c r="AE5" s="215"/>
      <c r="AF5" s="215"/>
      <c r="AG5" s="215"/>
    </row>
    <row r="6" spans="1:33" ht="18.75" customHeight="1">
      <c r="A6" s="255">
        <v>5326418</v>
      </c>
      <c r="B6" s="366" t="s">
        <v>146</v>
      </c>
      <c r="C6" s="367"/>
      <c r="D6" s="367"/>
      <c r="E6" s="368"/>
      <c r="F6" s="369" t="s">
        <v>147</v>
      </c>
      <c r="G6" s="370"/>
      <c r="H6" s="98"/>
      <c r="I6" s="367" t="s">
        <v>148</v>
      </c>
      <c r="J6" s="367"/>
      <c r="K6" s="367"/>
      <c r="L6" s="367"/>
      <c r="M6" s="367"/>
      <c r="N6" s="370"/>
      <c r="O6" s="410" t="str">
        <f aca="true" t="shared" si="0" ref="O6:O18">B6</f>
        <v>Romaine Lettuce,  Cubed 1"</v>
      </c>
      <c r="P6" s="411"/>
      <c r="Q6" s="411"/>
      <c r="R6" s="411"/>
      <c r="S6" s="179">
        <v>1.5</v>
      </c>
      <c r="T6" s="168" t="s">
        <v>58</v>
      </c>
      <c r="U6" s="169">
        <f>S6*Y2</f>
        <v>150</v>
      </c>
      <c r="V6" s="184">
        <f>(Y2*S6)/AB6</f>
        <v>234.375</v>
      </c>
      <c r="W6" s="171"/>
      <c r="X6" s="172">
        <v>0.49</v>
      </c>
      <c r="Y6" s="173">
        <f>V6/16</f>
        <v>14.6484375</v>
      </c>
      <c r="Z6" s="173"/>
      <c r="AA6" s="174">
        <f>X6*Y6</f>
        <v>7.177734375</v>
      </c>
      <c r="AB6" s="175">
        <v>0.64</v>
      </c>
      <c r="AC6" s="176">
        <f>AA6/Y2</f>
        <v>0.07177734375</v>
      </c>
      <c r="AD6" s="177">
        <f>AA6</f>
        <v>7.177734375</v>
      </c>
      <c r="AE6" s="178"/>
      <c r="AF6" s="178"/>
      <c r="AG6" s="178"/>
    </row>
    <row r="7" spans="1:33" ht="18.75" customHeight="1">
      <c r="A7" s="255">
        <v>5610571</v>
      </c>
      <c r="B7" s="354" t="s">
        <v>149</v>
      </c>
      <c r="C7" s="355"/>
      <c r="D7" s="355"/>
      <c r="E7" s="356"/>
      <c r="F7" s="359" t="s">
        <v>72</v>
      </c>
      <c r="G7" s="358"/>
      <c r="H7" s="98"/>
      <c r="I7" s="355" t="s">
        <v>150</v>
      </c>
      <c r="J7" s="355"/>
      <c r="K7" s="355"/>
      <c r="L7" s="355"/>
      <c r="M7" s="355"/>
      <c r="N7" s="358"/>
      <c r="O7" s="410" t="str">
        <f t="shared" si="0"/>
        <v>Seasoned Croutons (CONV)</v>
      </c>
      <c r="P7" s="411"/>
      <c r="Q7" s="411"/>
      <c r="R7" s="411"/>
      <c r="S7" s="181">
        <v>0.03</v>
      </c>
      <c r="T7" s="168" t="s">
        <v>60</v>
      </c>
      <c r="U7" s="173">
        <f>Y2*S7</f>
        <v>3</v>
      </c>
      <c r="V7" s="170">
        <f>(Y2*S7)/AB7</f>
        <v>3</v>
      </c>
      <c r="W7" s="171"/>
      <c r="X7" s="172">
        <v>0.77</v>
      </c>
      <c r="Y7" s="173">
        <f>V7/1</f>
        <v>3</v>
      </c>
      <c r="Z7" s="173"/>
      <c r="AA7" s="174">
        <f>X7*Y7</f>
        <v>2.31</v>
      </c>
      <c r="AB7" s="180">
        <v>1</v>
      </c>
      <c r="AC7" s="176">
        <f>AA7/Y2</f>
        <v>0.0231</v>
      </c>
      <c r="AD7" s="177">
        <f>AA7</f>
        <v>2.31</v>
      </c>
      <c r="AE7" s="178"/>
      <c r="AF7" s="178"/>
      <c r="AG7" s="178"/>
    </row>
    <row r="8" spans="1:33" ht="18.75" customHeight="1">
      <c r="A8" s="255">
        <v>3587490</v>
      </c>
      <c r="B8" s="354" t="s">
        <v>151</v>
      </c>
      <c r="C8" s="355"/>
      <c r="D8" s="355"/>
      <c r="E8" s="356"/>
      <c r="F8" s="357" t="s">
        <v>152</v>
      </c>
      <c r="G8" s="358"/>
      <c r="H8" s="98">
        <v>1</v>
      </c>
      <c r="I8" s="355" t="s">
        <v>153</v>
      </c>
      <c r="J8" s="355"/>
      <c r="K8" s="355"/>
      <c r="L8" s="355"/>
      <c r="M8" s="355"/>
      <c r="N8" s="358"/>
      <c r="O8" s="410" t="str">
        <f>B8</f>
        <v>Grated Parmesan CHEZ, CONV</v>
      </c>
      <c r="P8" s="411"/>
      <c r="Q8" s="411"/>
      <c r="R8" s="411"/>
      <c r="S8" s="181">
        <v>0.025</v>
      </c>
      <c r="T8" s="168" t="s">
        <v>60</v>
      </c>
      <c r="U8" s="169">
        <f>Y2*S8</f>
        <v>2.5</v>
      </c>
      <c r="V8" s="170">
        <f>(Y2*S8)/AB8</f>
        <v>2.5</v>
      </c>
      <c r="W8" s="171"/>
      <c r="X8" s="172">
        <v>4.63</v>
      </c>
      <c r="Y8" s="173">
        <f>V8/1</f>
        <v>2.5</v>
      </c>
      <c r="Z8" s="173"/>
      <c r="AA8" s="174">
        <f>X8*Y8</f>
        <v>11.575</v>
      </c>
      <c r="AB8" s="180">
        <v>1</v>
      </c>
      <c r="AC8" s="176">
        <f>AA8/Y2</f>
        <v>0.11574999999999999</v>
      </c>
      <c r="AD8" s="177">
        <f>AA8</f>
        <v>11.575</v>
      </c>
      <c r="AE8" s="178"/>
      <c r="AF8" s="178"/>
      <c r="AG8" s="178"/>
    </row>
    <row r="9" spans="1:33" ht="18.75" customHeight="1">
      <c r="A9" s="255">
        <v>6144877</v>
      </c>
      <c r="B9" s="354" t="s">
        <v>154</v>
      </c>
      <c r="C9" s="355"/>
      <c r="D9" s="355"/>
      <c r="E9" s="356"/>
      <c r="F9" s="359" t="s">
        <v>155</v>
      </c>
      <c r="G9" s="358"/>
      <c r="H9" s="98">
        <v>2</v>
      </c>
      <c r="I9" s="355" t="s">
        <v>156</v>
      </c>
      <c r="J9" s="355"/>
      <c r="K9" s="355"/>
      <c r="L9" s="355"/>
      <c r="M9" s="355"/>
      <c r="N9" s="358"/>
      <c r="O9" s="410" t="str">
        <f t="shared" si="0"/>
        <v>Caesar Salad Dressing (CONV) </v>
      </c>
      <c r="P9" s="411"/>
      <c r="Q9" s="411"/>
      <c r="R9" s="411"/>
      <c r="S9" s="181">
        <v>0.03</v>
      </c>
      <c r="T9" s="168" t="s">
        <v>157</v>
      </c>
      <c r="U9" s="169">
        <f>Y2*S9</f>
        <v>3</v>
      </c>
      <c r="V9" s="170">
        <f>(Y2*S9)/AB9</f>
        <v>3</v>
      </c>
      <c r="W9" s="171"/>
      <c r="X9" s="172">
        <v>3.88</v>
      </c>
      <c r="Y9" s="173">
        <f>V9/1</f>
        <v>3</v>
      </c>
      <c r="Z9" s="173"/>
      <c r="AA9" s="174">
        <f>X9*Y9</f>
        <v>11.64</v>
      </c>
      <c r="AB9" s="180">
        <v>1</v>
      </c>
      <c r="AC9" s="176">
        <f>AA9/Y2</f>
        <v>0.1164</v>
      </c>
      <c r="AD9" s="177">
        <f>AA9</f>
        <v>11.64</v>
      </c>
      <c r="AE9" s="178"/>
      <c r="AF9" s="178"/>
      <c r="AG9" s="178"/>
    </row>
    <row r="10" spans="2:33" ht="18.75" customHeight="1">
      <c r="B10" s="354" t="s">
        <v>158</v>
      </c>
      <c r="C10" s="355"/>
      <c r="D10" s="355"/>
      <c r="E10" s="356"/>
      <c r="F10" s="359" t="s">
        <v>159</v>
      </c>
      <c r="G10" s="358"/>
      <c r="H10" s="98"/>
      <c r="I10" s="355" t="s">
        <v>160</v>
      </c>
      <c r="J10" s="355"/>
      <c r="K10" s="355"/>
      <c r="L10" s="355"/>
      <c r="M10" s="355"/>
      <c r="N10" s="358"/>
      <c r="O10" s="410" t="str">
        <f t="shared" si="0"/>
        <v>Green Leaf Lettuce </v>
      </c>
      <c r="P10" s="411"/>
      <c r="Q10" s="411"/>
      <c r="R10" s="411"/>
      <c r="S10" s="183">
        <v>0.5</v>
      </c>
      <c r="T10" s="168" t="s">
        <v>121</v>
      </c>
      <c r="U10" s="169">
        <v>100</v>
      </c>
      <c r="V10" s="170">
        <v>3.125</v>
      </c>
      <c r="W10" s="171"/>
      <c r="X10" s="172">
        <v>0.96</v>
      </c>
      <c r="Y10" s="173">
        <f>V10/1</f>
        <v>3.125</v>
      </c>
      <c r="Z10" s="173"/>
      <c r="AA10" s="174">
        <f>X10*Y10</f>
        <v>3</v>
      </c>
      <c r="AB10" s="180">
        <v>0.64</v>
      </c>
      <c r="AC10" s="176">
        <f>AA10/Y2</f>
        <v>0.03</v>
      </c>
      <c r="AD10" s="177">
        <f>AA10</f>
        <v>3</v>
      </c>
      <c r="AE10" s="178"/>
      <c r="AF10" s="178"/>
      <c r="AG10" s="178"/>
    </row>
    <row r="11" spans="2:33" ht="18.75" customHeight="1">
      <c r="B11" s="354"/>
      <c r="C11" s="355"/>
      <c r="D11" s="355"/>
      <c r="E11" s="356"/>
      <c r="F11" s="359"/>
      <c r="G11" s="358"/>
      <c r="H11" s="98"/>
      <c r="I11" s="355" t="s">
        <v>161</v>
      </c>
      <c r="J11" s="355"/>
      <c r="K11" s="355"/>
      <c r="L11" s="355"/>
      <c r="M11" s="355"/>
      <c r="N11" s="358"/>
      <c r="O11" s="416">
        <f t="shared" si="0"/>
        <v>0</v>
      </c>
      <c r="P11" s="362"/>
      <c r="Q11" s="362"/>
      <c r="R11" s="362"/>
      <c r="S11" s="181"/>
      <c r="T11" s="168"/>
      <c r="U11" s="169"/>
      <c r="V11" s="184"/>
      <c r="W11" s="171"/>
      <c r="X11" s="172"/>
      <c r="Y11" s="173"/>
      <c r="Z11" s="173"/>
      <c r="AA11" s="174"/>
      <c r="AB11" s="180"/>
      <c r="AC11" s="176"/>
      <c r="AD11" s="177"/>
      <c r="AE11" s="178"/>
      <c r="AF11" s="178"/>
      <c r="AG11" s="178"/>
    </row>
    <row r="12" spans="2:33" ht="18.75" customHeight="1">
      <c r="B12" s="354"/>
      <c r="C12" s="355"/>
      <c r="D12" s="355"/>
      <c r="E12" s="356"/>
      <c r="F12" s="359"/>
      <c r="G12" s="358"/>
      <c r="H12" s="98"/>
      <c r="I12" s="355"/>
      <c r="J12" s="355"/>
      <c r="K12" s="355"/>
      <c r="L12" s="355"/>
      <c r="M12" s="355"/>
      <c r="N12" s="358"/>
      <c r="O12" s="354">
        <f>B12</f>
        <v>0</v>
      </c>
      <c r="P12" s="360"/>
      <c r="Q12" s="360"/>
      <c r="R12" s="360"/>
      <c r="S12" s="181"/>
      <c r="T12" s="168"/>
      <c r="U12" s="169"/>
      <c r="V12" s="170"/>
      <c r="W12" s="171"/>
      <c r="X12" s="172"/>
      <c r="Y12" s="173"/>
      <c r="Z12" s="173"/>
      <c r="AA12" s="174"/>
      <c r="AB12" s="180"/>
      <c r="AC12" s="176"/>
      <c r="AD12" s="182"/>
      <c r="AE12" s="178"/>
      <c r="AF12" s="178"/>
      <c r="AG12" s="178"/>
    </row>
    <row r="13" spans="2:33" ht="18.75" customHeight="1">
      <c r="B13" s="354"/>
      <c r="C13" s="355"/>
      <c r="D13" s="355"/>
      <c r="E13" s="356"/>
      <c r="F13" s="357"/>
      <c r="G13" s="358"/>
      <c r="H13" s="98"/>
      <c r="I13" s="355"/>
      <c r="J13" s="355"/>
      <c r="K13" s="355"/>
      <c r="L13" s="355"/>
      <c r="M13" s="355"/>
      <c r="N13" s="358"/>
      <c r="O13" s="410">
        <f t="shared" si="0"/>
        <v>0</v>
      </c>
      <c r="P13" s="411"/>
      <c r="Q13" s="411"/>
      <c r="R13" s="411"/>
      <c r="S13" s="181"/>
      <c r="T13" s="168"/>
      <c r="U13" s="169"/>
      <c r="V13" s="170"/>
      <c r="W13" s="171"/>
      <c r="X13" s="172"/>
      <c r="Y13" s="173"/>
      <c r="Z13" s="173"/>
      <c r="AA13" s="174"/>
      <c r="AB13" s="180"/>
      <c r="AC13" s="176"/>
      <c r="AD13" s="182"/>
      <c r="AE13" s="178"/>
      <c r="AF13" s="178"/>
      <c r="AG13" s="178"/>
    </row>
    <row r="14" spans="2:33" ht="18.75" customHeight="1">
      <c r="B14" s="354"/>
      <c r="C14" s="355"/>
      <c r="D14" s="355"/>
      <c r="E14" s="356"/>
      <c r="F14" s="357"/>
      <c r="G14" s="358"/>
      <c r="H14" s="98"/>
      <c r="I14" s="355"/>
      <c r="J14" s="355"/>
      <c r="K14" s="355"/>
      <c r="L14" s="355"/>
      <c r="M14" s="355"/>
      <c r="N14" s="358"/>
      <c r="O14" s="410">
        <f t="shared" si="0"/>
        <v>0</v>
      </c>
      <c r="P14" s="411"/>
      <c r="Q14" s="411"/>
      <c r="R14" s="411"/>
      <c r="S14" s="181"/>
      <c r="T14" s="168"/>
      <c r="U14" s="169"/>
      <c r="V14" s="170"/>
      <c r="W14" s="171"/>
      <c r="X14" s="172"/>
      <c r="Y14" s="173"/>
      <c r="Z14" s="173"/>
      <c r="AA14" s="174"/>
      <c r="AB14" s="180"/>
      <c r="AC14" s="176"/>
      <c r="AD14" s="182"/>
      <c r="AE14" s="178"/>
      <c r="AF14" s="178"/>
      <c r="AG14" s="178"/>
    </row>
    <row r="15" spans="2:33" ht="18.75" customHeight="1">
      <c r="B15" s="354"/>
      <c r="C15" s="355"/>
      <c r="D15" s="355"/>
      <c r="E15" s="356"/>
      <c r="F15" s="357"/>
      <c r="G15" s="358"/>
      <c r="H15" s="98"/>
      <c r="I15" s="355"/>
      <c r="J15" s="355"/>
      <c r="K15" s="355"/>
      <c r="L15" s="355"/>
      <c r="M15" s="355"/>
      <c r="N15" s="358"/>
      <c r="O15" s="410">
        <f t="shared" si="0"/>
        <v>0</v>
      </c>
      <c r="P15" s="411"/>
      <c r="Q15" s="411"/>
      <c r="R15" s="411"/>
      <c r="S15" s="181"/>
      <c r="T15" s="168"/>
      <c r="U15" s="169"/>
      <c r="V15" s="184"/>
      <c r="W15" s="171"/>
      <c r="X15" s="172"/>
      <c r="Y15" s="169"/>
      <c r="Z15" s="169"/>
      <c r="AA15" s="174"/>
      <c r="AB15" s="180"/>
      <c r="AC15" s="176"/>
      <c r="AD15" s="182"/>
      <c r="AE15" s="178"/>
      <c r="AF15" s="178"/>
      <c r="AG15" s="178"/>
    </row>
    <row r="16" spans="2:33" ht="18.75" customHeight="1">
      <c r="B16" s="354"/>
      <c r="C16" s="355"/>
      <c r="D16" s="355"/>
      <c r="E16" s="356"/>
      <c r="F16" s="357"/>
      <c r="G16" s="358"/>
      <c r="H16" s="98"/>
      <c r="I16" s="355"/>
      <c r="J16" s="355"/>
      <c r="K16" s="355"/>
      <c r="L16" s="355"/>
      <c r="M16" s="355"/>
      <c r="N16" s="358"/>
      <c r="O16" s="410">
        <f t="shared" si="0"/>
        <v>0</v>
      </c>
      <c r="P16" s="411"/>
      <c r="Q16" s="411"/>
      <c r="R16" s="411"/>
      <c r="S16" s="181"/>
      <c r="T16" s="168"/>
      <c r="U16" s="169"/>
      <c r="V16" s="184"/>
      <c r="W16" s="171"/>
      <c r="X16" s="172"/>
      <c r="Y16" s="169"/>
      <c r="Z16" s="169"/>
      <c r="AA16" s="174"/>
      <c r="AB16" s="180"/>
      <c r="AC16" s="176"/>
      <c r="AD16" s="182"/>
      <c r="AE16" s="178"/>
      <c r="AF16" s="178"/>
      <c r="AG16" s="178"/>
    </row>
    <row r="17" spans="2:33" ht="18.75" customHeight="1">
      <c r="B17" s="354"/>
      <c r="C17" s="355"/>
      <c r="D17" s="355"/>
      <c r="E17" s="356"/>
      <c r="F17" s="357"/>
      <c r="G17" s="358"/>
      <c r="H17" s="98"/>
      <c r="I17" s="355"/>
      <c r="J17" s="355"/>
      <c r="K17" s="355"/>
      <c r="L17" s="355"/>
      <c r="M17" s="355"/>
      <c r="N17" s="358"/>
      <c r="O17" s="410">
        <f t="shared" si="0"/>
        <v>0</v>
      </c>
      <c r="P17" s="411"/>
      <c r="Q17" s="411"/>
      <c r="R17" s="411"/>
      <c r="S17" s="234"/>
      <c r="T17" s="168"/>
      <c r="U17" s="169"/>
      <c r="V17" s="184"/>
      <c r="W17" s="171"/>
      <c r="X17" s="172"/>
      <c r="Y17" s="169"/>
      <c r="Z17" s="169"/>
      <c r="AA17" s="174"/>
      <c r="AB17" s="180"/>
      <c r="AC17" s="176"/>
      <c r="AD17" s="182"/>
      <c r="AE17" s="178"/>
      <c r="AF17" s="178"/>
      <c r="AG17" s="178"/>
    </row>
    <row r="18" spans="2:33" ht="18.75" customHeight="1">
      <c r="B18" s="354"/>
      <c r="C18" s="355"/>
      <c r="D18" s="355"/>
      <c r="E18" s="356"/>
      <c r="F18" s="357"/>
      <c r="G18" s="358"/>
      <c r="H18" s="98"/>
      <c r="I18" s="355"/>
      <c r="J18" s="355"/>
      <c r="K18" s="355"/>
      <c r="L18" s="355"/>
      <c r="M18" s="355"/>
      <c r="N18" s="358"/>
      <c r="O18" s="410">
        <f t="shared" si="0"/>
        <v>0</v>
      </c>
      <c r="P18" s="411"/>
      <c r="Q18" s="411"/>
      <c r="R18" s="411"/>
      <c r="S18" s="234"/>
      <c r="T18" s="168"/>
      <c r="U18" s="169"/>
      <c r="V18" s="184"/>
      <c r="W18" s="171"/>
      <c r="X18" s="172"/>
      <c r="Y18" s="169"/>
      <c r="Z18" s="169"/>
      <c r="AA18" s="174"/>
      <c r="AB18" s="180"/>
      <c r="AC18" s="176"/>
      <c r="AD18" s="182"/>
      <c r="AE18" s="178"/>
      <c r="AF18" s="178"/>
      <c r="AG18" s="178"/>
    </row>
    <row r="19" spans="2:33" ht="18.75" customHeight="1">
      <c r="B19" s="354"/>
      <c r="C19" s="355"/>
      <c r="D19" s="355"/>
      <c r="E19" s="356"/>
      <c r="F19" s="357"/>
      <c r="G19" s="358"/>
      <c r="H19" s="98"/>
      <c r="I19" s="355"/>
      <c r="J19" s="355"/>
      <c r="K19" s="355"/>
      <c r="L19" s="355"/>
      <c r="M19" s="355"/>
      <c r="N19" s="358"/>
      <c r="O19" s="410"/>
      <c r="P19" s="411"/>
      <c r="Q19" s="411"/>
      <c r="R19" s="411"/>
      <c r="S19" s="234"/>
      <c r="T19" s="168"/>
      <c r="U19" s="169"/>
      <c r="V19" s="184"/>
      <c r="W19" s="171"/>
      <c r="X19" s="172"/>
      <c r="Y19" s="169"/>
      <c r="Z19" s="169"/>
      <c r="AA19" s="235"/>
      <c r="AB19" s="180"/>
      <c r="AC19" s="176"/>
      <c r="AD19" s="182"/>
      <c r="AE19" s="178"/>
      <c r="AF19" s="178"/>
      <c r="AG19" s="178"/>
    </row>
    <row r="20" spans="2:33" ht="18.75" customHeight="1" thickBot="1">
      <c r="B20" s="417"/>
      <c r="C20" s="418"/>
      <c r="D20" s="418"/>
      <c r="E20" s="419"/>
      <c r="F20" s="357"/>
      <c r="G20" s="358"/>
      <c r="H20" s="185"/>
      <c r="I20" s="418"/>
      <c r="J20" s="418"/>
      <c r="K20" s="418"/>
      <c r="L20" s="418"/>
      <c r="M20" s="418"/>
      <c r="N20" s="440"/>
      <c r="O20" s="410"/>
      <c r="P20" s="411"/>
      <c r="Q20" s="411"/>
      <c r="R20" s="411"/>
      <c r="S20" s="234"/>
      <c r="T20" s="168"/>
      <c r="U20" s="169"/>
      <c r="V20" s="184"/>
      <c r="W20" s="171"/>
      <c r="X20" s="172"/>
      <c r="Y20" s="169"/>
      <c r="Z20" s="169"/>
      <c r="AA20" s="235"/>
      <c r="AB20" s="180"/>
      <c r="AC20" s="176"/>
      <c r="AD20" s="182"/>
      <c r="AE20" s="178"/>
      <c r="AF20" s="178"/>
      <c r="AG20" s="178"/>
    </row>
    <row r="21" spans="2:33" ht="25.5" customHeight="1" thickBot="1">
      <c r="B21" s="186"/>
      <c r="C21" s="202"/>
      <c r="D21" s="202"/>
      <c r="E21" s="202"/>
      <c r="F21" s="202"/>
      <c r="G21" s="202"/>
      <c r="H21" s="202"/>
      <c r="I21" s="202"/>
      <c r="J21" s="202"/>
      <c r="K21" s="202"/>
      <c r="L21" s="203"/>
      <c r="M21" s="208"/>
      <c r="N21" s="208"/>
      <c r="O21" s="422" t="s">
        <v>47</v>
      </c>
      <c r="P21" s="423"/>
      <c r="Q21" s="423"/>
      <c r="R21" s="424"/>
      <c r="S21" s="425" t="s">
        <v>7</v>
      </c>
      <c r="T21" s="424"/>
      <c r="U21" s="424"/>
      <c r="V21" s="424"/>
      <c r="W21" s="424"/>
      <c r="X21" s="424"/>
      <c r="Y21" s="424"/>
      <c r="Z21" s="424"/>
      <c r="AA21" s="424"/>
      <c r="AB21" s="424"/>
      <c r="AC21" s="424"/>
      <c r="AD21" s="122">
        <f>ROUNDUP(SUM(AD6:AD20),5)</f>
        <v>35.702740000000006</v>
      </c>
      <c r="AE21" s="178"/>
      <c r="AF21" s="178"/>
      <c r="AG21" s="178"/>
    </row>
    <row r="22" spans="2:33" ht="20.25" customHeight="1">
      <c r="B22" s="426" t="s">
        <v>45</v>
      </c>
      <c r="C22" s="427"/>
      <c r="D22" s="427"/>
      <c r="E22" s="427"/>
      <c r="F22" s="427"/>
      <c r="G22" s="427"/>
      <c r="H22" s="427"/>
      <c r="I22" s="427"/>
      <c r="J22" s="427"/>
      <c r="K22" s="427"/>
      <c r="L22" s="428"/>
      <c r="M22" s="189"/>
      <c r="N22" s="189"/>
      <c r="O22" s="429"/>
      <c r="P22" s="430"/>
      <c r="Q22" s="430"/>
      <c r="R22" s="430"/>
      <c r="S22" s="190"/>
      <c r="T22" s="190"/>
      <c r="U22" s="190"/>
      <c r="V22" s="190"/>
      <c r="W22" s="190"/>
      <c r="X22" s="112" t="s">
        <v>9</v>
      </c>
      <c r="Y22" s="112"/>
      <c r="Z22" s="112"/>
      <c r="AA22" s="112"/>
      <c r="AB22" s="112"/>
      <c r="AC22" s="112"/>
      <c r="AD22" s="125">
        <f>ROUND(AD21*10/100,5)</f>
        <v>3.57027</v>
      </c>
      <c r="AE22" s="178"/>
      <c r="AF22" s="178"/>
      <c r="AG22" s="178"/>
    </row>
    <row r="23" spans="2:33" ht="22.5" customHeight="1" thickBot="1">
      <c r="B23" s="332" t="s">
        <v>42</v>
      </c>
      <c r="C23" s="435"/>
      <c r="D23" s="435"/>
      <c r="E23" s="435"/>
      <c r="F23" s="435"/>
      <c r="G23" s="218"/>
      <c r="H23" s="334" t="s">
        <v>46</v>
      </c>
      <c r="I23" s="334"/>
      <c r="J23" s="334" t="s">
        <v>162</v>
      </c>
      <c r="K23" s="435"/>
      <c r="L23" s="436"/>
      <c r="M23" s="218"/>
      <c r="N23" s="218"/>
      <c r="O23" s="148"/>
      <c r="P23" s="210"/>
      <c r="Q23" s="399"/>
      <c r="R23" s="399"/>
      <c r="S23" s="193"/>
      <c r="T23" s="193"/>
      <c r="U23" s="193"/>
      <c r="V23" s="193"/>
      <c r="W23" s="193"/>
      <c r="X23" s="94" t="s">
        <v>6</v>
      </c>
      <c r="Y23" s="94"/>
      <c r="Z23" s="94"/>
      <c r="AA23" s="94"/>
      <c r="AB23" s="94"/>
      <c r="AC23" s="94"/>
      <c r="AD23" s="130">
        <f>AD21+AD22</f>
        <v>39.273010000000006</v>
      </c>
      <c r="AE23" s="178"/>
      <c r="AF23" s="178"/>
      <c r="AG23" s="178"/>
    </row>
    <row r="24" spans="19:33" ht="7.5" customHeight="1" thickBot="1">
      <c r="S24" s="322"/>
      <c r="T24" s="322"/>
      <c r="U24" s="215"/>
      <c r="V24" s="215"/>
      <c r="W24" s="215"/>
      <c r="X24" s="215"/>
      <c r="Y24" s="215"/>
      <c r="Z24" s="215"/>
      <c r="AA24" s="215"/>
      <c r="AB24" s="205"/>
      <c r="AC24" s="205"/>
      <c r="AD24" s="205"/>
      <c r="AE24" s="151"/>
      <c r="AF24" s="151"/>
      <c r="AG24" s="151"/>
    </row>
    <row r="25" spans="2:33" ht="20.25" customHeight="1">
      <c r="B25" s="212" t="s">
        <v>35</v>
      </c>
      <c r="C25" s="316" t="s">
        <v>36</v>
      </c>
      <c r="D25" s="316"/>
      <c r="E25" s="65" t="s">
        <v>37</v>
      </c>
      <c r="F25" s="65" t="s">
        <v>38</v>
      </c>
      <c r="G25" s="65" t="s">
        <v>39</v>
      </c>
      <c r="H25" s="316" t="s">
        <v>40</v>
      </c>
      <c r="I25" s="316"/>
      <c r="J25" s="316" t="s">
        <v>41</v>
      </c>
      <c r="K25" s="316"/>
      <c r="L25" s="316" t="s">
        <v>52</v>
      </c>
      <c r="M25" s="316"/>
      <c r="N25" s="212" t="s">
        <v>163</v>
      </c>
      <c r="O25" s="437" t="s">
        <v>5</v>
      </c>
      <c r="P25" s="325"/>
      <c r="Q25" s="325"/>
      <c r="R25" s="208"/>
      <c r="S25" s="325"/>
      <c r="T25" s="326"/>
      <c r="U25" s="216"/>
      <c r="V25" s="216"/>
      <c r="W25" s="216"/>
      <c r="X25" s="314" t="s">
        <v>130</v>
      </c>
      <c r="Y25" s="315"/>
      <c r="Z25" s="315"/>
      <c r="AA25" s="315"/>
      <c r="AB25" s="315"/>
      <c r="AC25" s="217"/>
      <c r="AD25" s="236">
        <f>AD23/Y2</f>
        <v>0.3927301000000001</v>
      </c>
      <c r="AE25" s="194"/>
      <c r="AF25" s="194"/>
      <c r="AG25" s="194"/>
    </row>
    <row r="26" spans="2:33" ht="37.5" customHeight="1">
      <c r="B26" s="212"/>
      <c r="C26" s="316"/>
      <c r="D26" s="316"/>
      <c r="E26" s="65"/>
      <c r="F26" s="65"/>
      <c r="G26" s="65"/>
      <c r="H26" s="316"/>
      <c r="I26" s="316"/>
      <c r="J26" s="316"/>
      <c r="K26" s="316"/>
      <c r="L26" s="316"/>
      <c r="M26" s="316"/>
      <c r="N26" s="237">
        <f ca="1">NOW()</f>
        <v>42374.55450046296</v>
      </c>
      <c r="O26" s="98" t="s">
        <v>19</v>
      </c>
      <c r="P26" s="95" t="s">
        <v>20</v>
      </c>
      <c r="Q26" s="95" t="s">
        <v>21</v>
      </c>
      <c r="R26" s="95" t="s">
        <v>22</v>
      </c>
      <c r="S26" s="438" t="s">
        <v>8</v>
      </c>
      <c r="T26" s="439"/>
      <c r="U26" s="238"/>
      <c r="V26" s="238"/>
      <c r="W26" s="238"/>
      <c r="X26" s="198"/>
      <c r="Y26" s="214" t="s">
        <v>131</v>
      </c>
      <c r="Z26" s="214"/>
      <c r="AA26" s="214"/>
      <c r="AB26" s="214" t="s">
        <v>23</v>
      </c>
      <c r="AC26" s="433" t="s">
        <v>24</v>
      </c>
      <c r="AD26" s="434"/>
      <c r="AE26" s="194"/>
      <c r="AF26" s="194"/>
      <c r="AG26" s="194"/>
    </row>
    <row r="27" spans="15:30" ht="19.5" customHeight="1" thickBot="1">
      <c r="O27" s="142">
        <f>Y2</f>
        <v>100</v>
      </c>
      <c r="P27" s="143"/>
      <c r="Q27" s="144">
        <f>AD23</f>
        <v>39.273010000000006</v>
      </c>
      <c r="R27" s="145">
        <v>0</v>
      </c>
      <c r="S27" s="310">
        <f>Q27+R27</f>
        <v>39.273010000000006</v>
      </c>
      <c r="T27" s="311"/>
      <c r="U27" s="146"/>
      <c r="V27" s="147"/>
      <c r="W27" s="147"/>
      <c r="X27" s="148"/>
      <c r="Y27" s="149">
        <f>AD25/AB27</f>
        <v>1.3091003333333338</v>
      </c>
      <c r="Z27" s="149"/>
      <c r="AA27" s="149"/>
      <c r="AB27" s="150">
        <v>0.3</v>
      </c>
      <c r="AC27" s="312">
        <f ca="1">NOW()</f>
        <v>42374.55450046296</v>
      </c>
      <c r="AD27" s="313"/>
    </row>
  </sheetData>
  <sheetProtection/>
  <mergeCells count="97">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I15:N15"/>
    <mergeCell ref="O15:R15"/>
    <mergeCell ref="B12:E12"/>
    <mergeCell ref="F12:G12"/>
    <mergeCell ref="I12:N12"/>
    <mergeCell ref="O12:R12"/>
    <mergeCell ref="B13:E13"/>
    <mergeCell ref="F13:G13"/>
    <mergeCell ref="I13:N13"/>
    <mergeCell ref="O13:R13"/>
    <mergeCell ref="B16:E16"/>
    <mergeCell ref="F16:G16"/>
    <mergeCell ref="I16:N16"/>
    <mergeCell ref="O16:R16"/>
    <mergeCell ref="B14:E14"/>
    <mergeCell ref="F14:G14"/>
    <mergeCell ref="I14:N14"/>
    <mergeCell ref="O14:R14"/>
    <mergeCell ref="B15:E15"/>
    <mergeCell ref="F15:G15"/>
    <mergeCell ref="B17:E17"/>
    <mergeCell ref="F17:G17"/>
    <mergeCell ref="I17:N17"/>
    <mergeCell ref="O17:R17"/>
    <mergeCell ref="B18:E18"/>
    <mergeCell ref="F18:G18"/>
    <mergeCell ref="I18:N18"/>
    <mergeCell ref="O18:R18"/>
    <mergeCell ref="B19:E19"/>
    <mergeCell ref="F19:G19"/>
    <mergeCell ref="I19:N19"/>
    <mergeCell ref="O19:R19"/>
    <mergeCell ref="B20:E20"/>
    <mergeCell ref="F20:G20"/>
    <mergeCell ref="I20:N20"/>
    <mergeCell ref="O20:R20"/>
    <mergeCell ref="O21:R21"/>
    <mergeCell ref="S21:AC21"/>
    <mergeCell ref="B22:L22"/>
    <mergeCell ref="O22:R22"/>
    <mergeCell ref="B23:F23"/>
    <mergeCell ref="H23:I23"/>
    <mergeCell ref="J23:L23"/>
    <mergeCell ref="Q23:R23"/>
    <mergeCell ref="S24:T24"/>
    <mergeCell ref="C25:D25"/>
    <mergeCell ref="H25:I25"/>
    <mergeCell ref="J25:K25"/>
    <mergeCell ref="L25:M25"/>
    <mergeCell ref="O25:Q25"/>
    <mergeCell ref="S25:T25"/>
    <mergeCell ref="AC26:AD26"/>
    <mergeCell ref="S27:T27"/>
    <mergeCell ref="AC27:AD27"/>
    <mergeCell ref="X25:AB25"/>
    <mergeCell ref="C26:D26"/>
    <mergeCell ref="H26:I26"/>
    <mergeCell ref="J26:K26"/>
    <mergeCell ref="L26:M26"/>
    <mergeCell ref="S26:T26"/>
  </mergeCells>
  <hyperlinks>
    <hyperlink ref="N1" location="'MENU ITEM LIST'!A1" display="BACK TO MENU LIST"/>
  </hyperlinks>
  <printOptions/>
  <pageMargins left="0.7" right="0.45" top="0.75" bottom="0.5" header="0.3" footer="0.3"/>
  <pageSetup horizontalDpi="600" verticalDpi="600" orientation="landscape" scale="86"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dimension ref="B1:AI28"/>
  <sheetViews>
    <sheetView zoomScalePageLayoutView="0" workbookViewId="0" topLeftCell="A1">
      <selection activeCell="A19" sqref="A19"/>
    </sheetView>
  </sheetViews>
  <sheetFormatPr defaultColWidth="9.140625" defaultRowHeight="12.75"/>
  <cols>
    <col min="1" max="1" width="9.140625" style="256"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30.281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1.28125" style="207" customWidth="1"/>
    <col min="26" max="26" width="5.28125" style="207" customWidth="1"/>
    <col min="27" max="27" width="10.28125" style="207" customWidth="1"/>
    <col min="28" max="28" width="8.140625" style="207" customWidth="1"/>
    <col min="29" max="29" width="8.57421875" style="207" customWidth="1"/>
    <col min="30" max="30" width="11.57421875" style="207" customWidth="1"/>
    <col min="31" max="33" width="9.00390625" style="207" customWidth="1"/>
    <col min="34" max="16384" width="9.140625" style="207" customWidth="1"/>
  </cols>
  <sheetData>
    <row r="1" spans="2:35" ht="27" thickBot="1">
      <c r="B1" s="447" t="s">
        <v>43</v>
      </c>
      <c r="C1" s="447"/>
      <c r="D1" s="447"/>
      <c r="E1" s="447"/>
      <c r="F1" s="447"/>
      <c r="G1" s="447"/>
      <c r="H1" s="447"/>
      <c r="I1" s="447"/>
      <c r="J1" s="447"/>
      <c r="K1" s="447"/>
      <c r="L1" s="447"/>
      <c r="M1" s="81"/>
      <c r="N1" s="251" t="s">
        <v>392</v>
      </c>
      <c r="O1" s="390" t="s">
        <v>56</v>
      </c>
      <c r="P1" s="391"/>
      <c r="Q1" s="391"/>
      <c r="R1" s="391"/>
      <c r="S1" s="391"/>
      <c r="T1" s="391"/>
      <c r="U1" s="391"/>
      <c r="V1" s="391"/>
      <c r="W1" s="391"/>
      <c r="X1" s="391"/>
      <c r="Y1" s="391"/>
      <c r="Z1" s="391"/>
      <c r="AA1" s="391"/>
      <c r="AB1" s="391"/>
      <c r="AC1" s="391"/>
      <c r="AD1" s="391"/>
      <c r="AE1" s="215"/>
      <c r="AF1" s="215"/>
      <c r="AG1" s="215"/>
      <c r="AH1" s="151"/>
      <c r="AI1" s="151"/>
    </row>
    <row r="2" spans="2:35" ht="47.25" customHeight="1" thickBot="1">
      <c r="B2" s="373" t="s">
        <v>44</v>
      </c>
      <c r="C2" s="373"/>
      <c r="D2" s="448" t="s">
        <v>164</v>
      </c>
      <c r="E2" s="448"/>
      <c r="F2" s="448"/>
      <c r="G2" s="448"/>
      <c r="H2" s="448"/>
      <c r="I2" s="205" t="s">
        <v>55</v>
      </c>
      <c r="J2" s="90">
        <v>100</v>
      </c>
      <c r="K2" s="205" t="s">
        <v>48</v>
      </c>
      <c r="L2" s="152">
        <v>1</v>
      </c>
      <c r="M2" s="91" t="s">
        <v>62</v>
      </c>
      <c r="N2" s="92"/>
      <c r="O2" s="397" t="s">
        <v>17</v>
      </c>
      <c r="P2" s="397"/>
      <c r="Q2" s="394" t="str">
        <f>D2</f>
        <v>Southwest Chicken Salad</v>
      </c>
      <c r="R2" s="394"/>
      <c r="S2" s="394"/>
      <c r="T2" s="394"/>
      <c r="U2" s="395"/>
      <c r="V2" s="153"/>
      <c r="W2" s="153"/>
      <c r="X2" s="205" t="s">
        <v>55</v>
      </c>
      <c r="Y2" s="94">
        <f>J2</f>
        <v>100</v>
      </c>
      <c r="Z2" s="112"/>
      <c r="AA2" s="95" t="s">
        <v>53</v>
      </c>
      <c r="AB2" s="96">
        <f>L2</f>
        <v>1</v>
      </c>
      <c r="AC2" s="154" t="str">
        <f>M2</f>
        <v>Salad</v>
      </c>
      <c r="AD2" s="155"/>
      <c r="AE2" s="156"/>
      <c r="AF2" s="156"/>
      <c r="AG2" s="156"/>
      <c r="AH2" s="155"/>
      <c r="AI2" s="155"/>
    </row>
    <row r="3" spans="2:35" ht="19.5" customHeight="1">
      <c r="B3" s="201"/>
      <c r="C3" s="373"/>
      <c r="D3" s="398"/>
      <c r="E3" s="398"/>
      <c r="F3" s="398"/>
      <c r="G3" s="398"/>
      <c r="H3" s="398"/>
      <c r="I3" s="157"/>
      <c r="J3" s="215"/>
      <c r="K3" s="205"/>
      <c r="L3" s="96"/>
      <c r="M3" s="158"/>
      <c r="N3" s="93"/>
      <c r="O3" s="205"/>
      <c r="P3" s="205"/>
      <c r="Q3" s="400">
        <f>D3</f>
        <v>0</v>
      </c>
      <c r="R3" s="398"/>
      <c r="S3" s="398"/>
      <c r="T3" s="398"/>
      <c r="U3" s="398"/>
      <c r="V3" s="398"/>
      <c r="W3" s="398"/>
      <c r="X3" s="205"/>
      <c r="Y3" s="112">
        <f>J3</f>
        <v>0</v>
      </c>
      <c r="Z3" s="112"/>
      <c r="AA3" s="95"/>
      <c r="AB3" s="96"/>
      <c r="AC3" s="159"/>
      <c r="AD3" s="155"/>
      <c r="AE3" s="156"/>
      <c r="AF3" s="156"/>
      <c r="AG3" s="156"/>
      <c r="AH3" s="155"/>
      <c r="AI3" s="155"/>
    </row>
    <row r="4" spans="3:35" ht="1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55"/>
      <c r="AE4" s="162"/>
      <c r="AF4" s="162"/>
      <c r="AG4" s="162"/>
      <c r="AH4" s="155"/>
      <c r="AI4" s="155"/>
    </row>
    <row r="5" spans="2:33"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365" t="s">
        <v>165</v>
      </c>
      <c r="Z5" s="365"/>
      <c r="AA5" s="221" t="s">
        <v>50</v>
      </c>
      <c r="AB5" s="221" t="s">
        <v>13</v>
      </c>
      <c r="AC5" s="221" t="s">
        <v>134</v>
      </c>
      <c r="AD5" s="97" t="s">
        <v>18</v>
      </c>
      <c r="AE5" s="215"/>
      <c r="AF5" s="215"/>
      <c r="AG5" s="215"/>
    </row>
    <row r="6" spans="2:33" ht="18.75" customHeight="1">
      <c r="B6" s="366" t="s">
        <v>166</v>
      </c>
      <c r="C6" s="367"/>
      <c r="D6" s="367"/>
      <c r="E6" s="368"/>
      <c r="F6" s="369" t="s">
        <v>167</v>
      </c>
      <c r="G6" s="370"/>
      <c r="H6" s="98">
        <v>1</v>
      </c>
      <c r="I6" s="367" t="s">
        <v>168</v>
      </c>
      <c r="J6" s="408"/>
      <c r="K6" s="408"/>
      <c r="L6" s="408"/>
      <c r="M6" s="408"/>
      <c r="N6" s="409"/>
      <c r="O6" s="410" t="str">
        <f aca="true" t="shared" si="0" ref="O6:O20">B6</f>
        <v>Romaine Lettuce, 1" pieces</v>
      </c>
      <c r="P6" s="411"/>
      <c r="Q6" s="411"/>
      <c r="R6" s="411"/>
      <c r="S6" s="167">
        <v>5</v>
      </c>
      <c r="T6" s="168" t="s">
        <v>58</v>
      </c>
      <c r="U6" s="169">
        <f>S6*Y2</f>
        <v>500</v>
      </c>
      <c r="V6" s="170">
        <f>(Y2*S6)/AB6</f>
        <v>781.25</v>
      </c>
      <c r="W6" s="171" t="s">
        <v>121</v>
      </c>
      <c r="X6" s="172">
        <v>0.03</v>
      </c>
      <c r="Y6" s="173">
        <v>5</v>
      </c>
      <c r="Z6" s="173"/>
      <c r="AA6" s="174">
        <f>X6*Y6</f>
        <v>0.15</v>
      </c>
      <c r="AB6" s="175">
        <v>0.64</v>
      </c>
      <c r="AC6" s="176">
        <f>AA6/Y2</f>
        <v>0.0015</v>
      </c>
      <c r="AD6" s="177">
        <f aca="true" t="shared" si="1" ref="AD6:AD19">AA6</f>
        <v>0.15</v>
      </c>
      <c r="AE6" s="178"/>
      <c r="AF6" s="178"/>
      <c r="AG6" s="178"/>
    </row>
    <row r="7" spans="2:33" ht="23.25" customHeight="1">
      <c r="B7" s="354" t="s">
        <v>169</v>
      </c>
      <c r="C7" s="355"/>
      <c r="D7" s="355"/>
      <c r="E7" s="356"/>
      <c r="F7" s="359" t="s">
        <v>393</v>
      </c>
      <c r="G7" s="358"/>
      <c r="H7" s="98"/>
      <c r="I7" s="355" t="s">
        <v>170</v>
      </c>
      <c r="J7" s="412"/>
      <c r="K7" s="412"/>
      <c r="L7" s="412"/>
      <c r="M7" s="412"/>
      <c r="N7" s="413"/>
      <c r="O7" s="410" t="str">
        <f t="shared" si="0"/>
        <v>Jack/Cheddar Cheese Blend, Shredded</v>
      </c>
      <c r="P7" s="411"/>
      <c r="Q7" s="411"/>
      <c r="R7" s="411"/>
      <c r="S7" s="179">
        <v>2</v>
      </c>
      <c r="T7" s="168" t="s">
        <v>58</v>
      </c>
      <c r="U7" s="173">
        <v>2</v>
      </c>
      <c r="V7" s="170">
        <v>2</v>
      </c>
      <c r="W7" s="171" t="s">
        <v>121</v>
      </c>
      <c r="X7" s="172">
        <v>0.14</v>
      </c>
      <c r="Y7" s="173">
        <v>2</v>
      </c>
      <c r="Z7" s="173"/>
      <c r="AA7" s="174">
        <f aca="true" t="shared" si="2" ref="AA7:AA20">X7*Y7</f>
        <v>0.28</v>
      </c>
      <c r="AB7" s="180">
        <v>1</v>
      </c>
      <c r="AC7" s="176">
        <f>AA7/Y2</f>
        <v>0.0028000000000000004</v>
      </c>
      <c r="AD7" s="177">
        <f t="shared" si="1"/>
        <v>0.28</v>
      </c>
      <c r="AE7" s="178"/>
      <c r="AF7" s="178"/>
      <c r="AG7" s="178"/>
    </row>
    <row r="8" spans="2:33" ht="18.75" customHeight="1">
      <c r="B8" s="354" t="s">
        <v>171</v>
      </c>
      <c r="C8" s="355"/>
      <c r="D8" s="355"/>
      <c r="E8" s="356"/>
      <c r="F8" s="357" t="s">
        <v>172</v>
      </c>
      <c r="G8" s="358"/>
      <c r="H8" s="98"/>
      <c r="I8" s="355" t="s">
        <v>173</v>
      </c>
      <c r="J8" s="412"/>
      <c r="K8" s="412"/>
      <c r="L8" s="412"/>
      <c r="M8" s="412"/>
      <c r="N8" s="413"/>
      <c r="O8" s="410" t="str">
        <f>B8</f>
        <v>Lime, 1/8th wedges(garnish)</v>
      </c>
      <c r="P8" s="411"/>
      <c r="Q8" s="411"/>
      <c r="R8" s="411"/>
      <c r="S8" s="181">
        <v>0.13</v>
      </c>
      <c r="T8" s="168" t="s">
        <v>57</v>
      </c>
      <c r="U8" s="169">
        <v>0.13</v>
      </c>
      <c r="V8" s="170">
        <v>0.13</v>
      </c>
      <c r="W8" s="171" t="s">
        <v>174</v>
      </c>
      <c r="X8" s="172">
        <v>0.26</v>
      </c>
      <c r="Y8" s="173">
        <v>0.13</v>
      </c>
      <c r="Z8" s="173"/>
      <c r="AA8" s="174">
        <f t="shared" si="2"/>
        <v>0.033800000000000004</v>
      </c>
      <c r="AB8" s="180">
        <v>1</v>
      </c>
      <c r="AC8" s="176">
        <f>AA8/Y2</f>
        <v>0.00033800000000000003</v>
      </c>
      <c r="AD8" s="177">
        <f t="shared" si="1"/>
        <v>0.033800000000000004</v>
      </c>
      <c r="AE8" s="178"/>
      <c r="AF8" s="178"/>
      <c r="AG8" s="178"/>
    </row>
    <row r="9" spans="2:33" ht="18.75" customHeight="1">
      <c r="B9" s="354" t="s">
        <v>175</v>
      </c>
      <c r="C9" s="355"/>
      <c r="D9" s="355"/>
      <c r="E9" s="356"/>
      <c r="F9" s="359" t="s">
        <v>393</v>
      </c>
      <c r="G9" s="358"/>
      <c r="H9" s="98">
        <v>2</v>
      </c>
      <c r="I9" s="355" t="s">
        <v>176</v>
      </c>
      <c r="J9" s="412"/>
      <c r="K9" s="412"/>
      <c r="L9" s="412"/>
      <c r="M9" s="412"/>
      <c r="N9" s="413"/>
      <c r="O9" s="410" t="str">
        <f t="shared" si="0"/>
        <v>Tomatoes, Fresh, 6x6, Diced 1/2"</v>
      </c>
      <c r="P9" s="411"/>
      <c r="Q9" s="411"/>
      <c r="R9" s="411"/>
      <c r="S9" s="181">
        <v>2</v>
      </c>
      <c r="T9" s="168" t="s">
        <v>58</v>
      </c>
      <c r="U9" s="169">
        <v>2</v>
      </c>
      <c r="V9" s="170">
        <v>2.2</v>
      </c>
      <c r="W9" s="171" t="s">
        <v>121</v>
      </c>
      <c r="X9" s="172">
        <v>0.05</v>
      </c>
      <c r="Y9" s="173">
        <v>2.2</v>
      </c>
      <c r="Z9" s="173"/>
      <c r="AA9" s="174">
        <f t="shared" si="2"/>
        <v>0.11000000000000001</v>
      </c>
      <c r="AB9" s="180">
        <v>0.91</v>
      </c>
      <c r="AC9" s="176">
        <f>AA9/Y2</f>
        <v>0.0011</v>
      </c>
      <c r="AD9" s="177">
        <f t="shared" si="1"/>
        <v>0.11000000000000001</v>
      </c>
      <c r="AE9" s="178"/>
      <c r="AF9" s="178"/>
      <c r="AG9" s="178"/>
    </row>
    <row r="10" spans="2:33" ht="21.75" customHeight="1">
      <c r="B10" s="354" t="s">
        <v>177</v>
      </c>
      <c r="C10" s="355"/>
      <c r="D10" s="355"/>
      <c r="E10" s="356"/>
      <c r="F10" s="359" t="s">
        <v>178</v>
      </c>
      <c r="G10" s="358"/>
      <c r="H10" s="98">
        <v>3</v>
      </c>
      <c r="I10" s="355" t="s">
        <v>394</v>
      </c>
      <c r="J10" s="414"/>
      <c r="K10" s="414"/>
      <c r="L10" s="414"/>
      <c r="M10" s="414"/>
      <c r="N10" s="415"/>
      <c r="O10" s="410" t="str">
        <f t="shared" si="0"/>
        <v>Black Olives, Sliced</v>
      </c>
      <c r="P10" s="411"/>
      <c r="Q10" s="411"/>
      <c r="R10" s="411"/>
      <c r="S10" s="183">
        <v>1</v>
      </c>
      <c r="T10" s="168" t="s">
        <v>58</v>
      </c>
      <c r="U10" s="169">
        <v>1</v>
      </c>
      <c r="V10" s="170">
        <v>1</v>
      </c>
      <c r="W10" s="171" t="s">
        <v>121</v>
      </c>
      <c r="X10" s="172">
        <v>0.06</v>
      </c>
      <c r="Y10" s="173">
        <v>1</v>
      </c>
      <c r="Z10" s="173"/>
      <c r="AA10" s="174">
        <f t="shared" si="2"/>
        <v>0.06</v>
      </c>
      <c r="AB10" s="180">
        <v>1</v>
      </c>
      <c r="AC10" s="176">
        <f>AA10/Y2</f>
        <v>0.0006</v>
      </c>
      <c r="AD10" s="177">
        <f t="shared" si="1"/>
        <v>0.06</v>
      </c>
      <c r="AE10" s="178"/>
      <c r="AF10" s="178"/>
      <c r="AG10" s="178"/>
    </row>
    <row r="11" spans="2:33" ht="18.75" customHeight="1">
      <c r="B11" s="354" t="s">
        <v>179</v>
      </c>
      <c r="C11" s="355"/>
      <c r="D11" s="355"/>
      <c r="E11" s="356"/>
      <c r="F11" s="359" t="s">
        <v>393</v>
      </c>
      <c r="G11" s="358"/>
      <c r="H11" s="98"/>
      <c r="I11" s="355" t="s">
        <v>180</v>
      </c>
      <c r="J11" s="414"/>
      <c r="K11" s="414"/>
      <c r="L11" s="414"/>
      <c r="M11" s="414"/>
      <c r="N11" s="415"/>
      <c r="O11" s="416" t="str">
        <f t="shared" si="0"/>
        <v>Corn</v>
      </c>
      <c r="P11" s="362"/>
      <c r="Q11" s="362"/>
      <c r="R11" s="362"/>
      <c r="S11" s="181">
        <v>2</v>
      </c>
      <c r="T11" s="168" t="s">
        <v>58</v>
      </c>
      <c r="U11" s="169">
        <v>2</v>
      </c>
      <c r="V11" s="170">
        <v>2</v>
      </c>
      <c r="W11" s="171" t="s">
        <v>121</v>
      </c>
      <c r="X11" s="172">
        <v>0.05</v>
      </c>
      <c r="Y11" s="173">
        <v>2</v>
      </c>
      <c r="Z11" s="173"/>
      <c r="AA11" s="174">
        <f t="shared" si="2"/>
        <v>0.1</v>
      </c>
      <c r="AB11" s="180">
        <v>1</v>
      </c>
      <c r="AC11" s="176">
        <f>AA11/Y2</f>
        <v>0.001</v>
      </c>
      <c r="AD11" s="177">
        <f t="shared" si="1"/>
        <v>0.1</v>
      </c>
      <c r="AE11" s="178"/>
      <c r="AF11" s="178"/>
      <c r="AG11" s="178"/>
    </row>
    <row r="12" spans="2:33" ht="18.75" customHeight="1">
      <c r="B12" s="354" t="s">
        <v>181</v>
      </c>
      <c r="C12" s="355"/>
      <c r="D12" s="355"/>
      <c r="E12" s="356"/>
      <c r="F12" s="359" t="s">
        <v>395</v>
      </c>
      <c r="G12" s="358"/>
      <c r="H12" s="98">
        <v>4</v>
      </c>
      <c r="I12" s="355" t="s">
        <v>182</v>
      </c>
      <c r="J12" s="414"/>
      <c r="K12" s="414"/>
      <c r="L12" s="414"/>
      <c r="M12" s="414"/>
      <c r="N12" s="415"/>
      <c r="O12" s="354" t="str">
        <f>B12</f>
        <v>Black Beans</v>
      </c>
      <c r="P12" s="360"/>
      <c r="Q12" s="360"/>
      <c r="R12" s="360"/>
      <c r="S12" s="179">
        <v>2</v>
      </c>
      <c r="T12" s="168" t="s">
        <v>58</v>
      </c>
      <c r="U12" s="169">
        <v>2</v>
      </c>
      <c r="V12" s="170">
        <v>2</v>
      </c>
      <c r="W12" s="171" t="s">
        <v>121</v>
      </c>
      <c r="X12" s="172">
        <v>0.04</v>
      </c>
      <c r="Y12" s="173">
        <v>2</v>
      </c>
      <c r="Z12" s="173"/>
      <c r="AA12" s="174">
        <f t="shared" si="2"/>
        <v>0.08</v>
      </c>
      <c r="AB12" s="180">
        <v>1</v>
      </c>
      <c r="AC12" s="176">
        <f>AA12/Y2</f>
        <v>0.0008</v>
      </c>
      <c r="AD12" s="177">
        <f t="shared" si="1"/>
        <v>0.08</v>
      </c>
      <c r="AE12" s="178"/>
      <c r="AF12" s="178"/>
      <c r="AG12" s="178"/>
    </row>
    <row r="13" spans="2:33" ht="18.75" customHeight="1">
      <c r="B13" s="354" t="s">
        <v>183</v>
      </c>
      <c r="C13" s="355"/>
      <c r="D13" s="355"/>
      <c r="E13" s="356"/>
      <c r="F13" s="357" t="s">
        <v>184</v>
      </c>
      <c r="G13" s="358"/>
      <c r="H13" s="98">
        <v>5</v>
      </c>
      <c r="I13" s="355" t="s">
        <v>396</v>
      </c>
      <c r="J13" s="412"/>
      <c r="K13" s="412"/>
      <c r="L13" s="412"/>
      <c r="M13" s="412"/>
      <c r="N13" s="413"/>
      <c r="O13" s="410" t="str">
        <f t="shared" si="0"/>
        <v>Red Onions, Fresh, Diced 1/4"</v>
      </c>
      <c r="P13" s="411"/>
      <c r="Q13" s="411"/>
      <c r="R13" s="411"/>
      <c r="S13" s="181">
        <v>0.5</v>
      </c>
      <c r="T13" s="168" t="s">
        <v>58</v>
      </c>
      <c r="U13" s="169">
        <v>0.5</v>
      </c>
      <c r="V13" s="170">
        <v>0.55</v>
      </c>
      <c r="W13" s="171" t="s">
        <v>121</v>
      </c>
      <c r="X13" s="172">
        <v>0.02</v>
      </c>
      <c r="Y13" s="173">
        <v>0.55</v>
      </c>
      <c r="Z13" s="173"/>
      <c r="AA13" s="174">
        <f t="shared" si="2"/>
        <v>0.011000000000000001</v>
      </c>
      <c r="AB13" s="180">
        <v>0.9</v>
      </c>
      <c r="AC13" s="176">
        <f>AA13/Y2</f>
        <v>0.00011000000000000002</v>
      </c>
      <c r="AD13" s="177">
        <f t="shared" si="1"/>
        <v>0.011000000000000001</v>
      </c>
      <c r="AE13" s="178"/>
      <c r="AF13" s="178"/>
      <c r="AG13" s="178"/>
    </row>
    <row r="14" spans="2:33" ht="37.5" customHeight="1">
      <c r="B14" s="444" t="s">
        <v>185</v>
      </c>
      <c r="C14" s="445"/>
      <c r="D14" s="445"/>
      <c r="E14" s="446"/>
      <c r="F14" s="357" t="s">
        <v>186</v>
      </c>
      <c r="G14" s="358"/>
      <c r="H14" s="98">
        <v>6</v>
      </c>
      <c r="I14" s="355" t="s">
        <v>187</v>
      </c>
      <c r="J14" s="412"/>
      <c r="K14" s="412"/>
      <c r="L14" s="412"/>
      <c r="M14" s="412"/>
      <c r="N14" s="413"/>
      <c r="O14" s="410" t="str">
        <f>B14</f>
        <v>Southwest Chicken Breast, Cooked 5 Oz -- See Recipe</v>
      </c>
      <c r="P14" s="411"/>
      <c r="Q14" s="411"/>
      <c r="R14" s="411"/>
      <c r="S14" s="181">
        <v>1</v>
      </c>
      <c r="T14" s="168" t="s">
        <v>57</v>
      </c>
      <c r="U14" s="169">
        <v>1</v>
      </c>
      <c r="V14" s="170">
        <v>1</v>
      </c>
      <c r="W14" s="171" t="s">
        <v>174</v>
      </c>
      <c r="X14" s="172">
        <v>1.66</v>
      </c>
      <c r="Y14" s="173">
        <v>1</v>
      </c>
      <c r="Z14" s="173"/>
      <c r="AA14" s="174">
        <f t="shared" si="2"/>
        <v>1.66</v>
      </c>
      <c r="AB14" s="180">
        <v>1</v>
      </c>
      <c r="AC14" s="176">
        <f>AA14/Y2</f>
        <v>0.0166</v>
      </c>
      <c r="AD14" s="177">
        <f t="shared" si="1"/>
        <v>1.66</v>
      </c>
      <c r="AE14" s="178"/>
      <c r="AF14" s="178"/>
      <c r="AG14" s="178"/>
    </row>
    <row r="15" spans="2:33" ht="18.75" customHeight="1">
      <c r="B15" s="354" t="s">
        <v>397</v>
      </c>
      <c r="C15" s="355"/>
      <c r="D15" s="355"/>
      <c r="E15" s="356"/>
      <c r="F15" s="357" t="s">
        <v>188</v>
      </c>
      <c r="G15" s="358"/>
      <c r="H15" s="98"/>
      <c r="I15" s="355"/>
      <c r="J15" s="412"/>
      <c r="K15" s="412"/>
      <c r="L15" s="412"/>
      <c r="M15" s="412"/>
      <c r="N15" s="413"/>
      <c r="O15" s="410" t="str">
        <f t="shared" si="0"/>
        <v>Salsa  -- SEE RECIPE</v>
      </c>
      <c r="P15" s="411"/>
      <c r="Q15" s="411"/>
      <c r="R15" s="411"/>
      <c r="S15" s="181">
        <v>2</v>
      </c>
      <c r="T15" s="168" t="s">
        <v>58</v>
      </c>
      <c r="U15" s="169">
        <v>2</v>
      </c>
      <c r="V15" s="170">
        <v>2</v>
      </c>
      <c r="W15" s="171" t="s">
        <v>121</v>
      </c>
      <c r="X15" s="172">
        <v>0.05</v>
      </c>
      <c r="Y15" s="169">
        <v>2</v>
      </c>
      <c r="Z15" s="169"/>
      <c r="AA15" s="174">
        <f t="shared" si="2"/>
        <v>0.1</v>
      </c>
      <c r="AB15" s="180">
        <v>1</v>
      </c>
      <c r="AC15" s="176">
        <f>AA15/Y2</f>
        <v>0.001</v>
      </c>
      <c r="AD15" s="177">
        <f t="shared" si="1"/>
        <v>0.1</v>
      </c>
      <c r="AE15" s="178"/>
      <c r="AF15" s="178"/>
      <c r="AG15" s="178"/>
    </row>
    <row r="16" spans="2:33" ht="18.75" customHeight="1">
      <c r="B16" s="354" t="s">
        <v>189</v>
      </c>
      <c r="C16" s="355"/>
      <c r="D16" s="355"/>
      <c r="E16" s="356"/>
      <c r="F16" s="357" t="s">
        <v>188</v>
      </c>
      <c r="G16" s="358"/>
      <c r="H16" s="98"/>
      <c r="I16" s="355"/>
      <c r="J16" s="412"/>
      <c r="K16" s="412"/>
      <c r="L16" s="412"/>
      <c r="M16" s="412"/>
      <c r="N16" s="413"/>
      <c r="O16" s="410" t="str">
        <f t="shared" si="0"/>
        <v>Sour Cream</v>
      </c>
      <c r="P16" s="411"/>
      <c r="Q16" s="411"/>
      <c r="R16" s="411"/>
      <c r="S16" s="181">
        <v>2</v>
      </c>
      <c r="T16" s="168" t="s">
        <v>58</v>
      </c>
      <c r="U16" s="169">
        <v>2</v>
      </c>
      <c r="V16" s="170">
        <v>2</v>
      </c>
      <c r="W16" s="171" t="s">
        <v>121</v>
      </c>
      <c r="X16" s="172">
        <v>0.07</v>
      </c>
      <c r="Y16" s="169">
        <v>2</v>
      </c>
      <c r="Z16" s="169"/>
      <c r="AA16" s="174">
        <f t="shared" si="2"/>
        <v>0.14</v>
      </c>
      <c r="AB16" s="180">
        <v>1</v>
      </c>
      <c r="AC16" s="176">
        <f>AA16/Y2</f>
        <v>0.0014000000000000002</v>
      </c>
      <c r="AD16" s="177">
        <f t="shared" si="1"/>
        <v>0.14</v>
      </c>
      <c r="AE16" s="178"/>
      <c r="AF16" s="178"/>
      <c r="AG16" s="178"/>
    </row>
    <row r="17" spans="2:33" ht="18.75" customHeight="1">
      <c r="B17" s="444" t="s">
        <v>190</v>
      </c>
      <c r="C17" s="445"/>
      <c r="D17" s="445"/>
      <c r="E17" s="446"/>
      <c r="F17" s="357" t="s">
        <v>188</v>
      </c>
      <c r="G17" s="358"/>
      <c r="H17" s="98"/>
      <c r="I17" s="355"/>
      <c r="J17" s="412"/>
      <c r="K17" s="412"/>
      <c r="L17" s="412"/>
      <c r="M17" s="412"/>
      <c r="N17" s="413"/>
      <c r="O17" s="410" t="str">
        <f t="shared" si="0"/>
        <v>Avocado Ranch Dressing (See Recipe)</v>
      </c>
      <c r="P17" s="411"/>
      <c r="Q17" s="411"/>
      <c r="R17" s="411"/>
      <c r="S17" s="181">
        <v>2</v>
      </c>
      <c r="T17" s="168" t="s">
        <v>58</v>
      </c>
      <c r="U17" s="169">
        <v>2</v>
      </c>
      <c r="V17" s="170">
        <v>2</v>
      </c>
      <c r="W17" s="171" t="s">
        <v>121</v>
      </c>
      <c r="X17" s="172">
        <v>0.2</v>
      </c>
      <c r="Y17" s="169">
        <v>2</v>
      </c>
      <c r="Z17" s="169"/>
      <c r="AA17" s="174">
        <f t="shared" si="2"/>
        <v>0.4</v>
      </c>
      <c r="AB17" s="180">
        <v>1</v>
      </c>
      <c r="AC17" s="176">
        <f>AA17/Y2</f>
        <v>0.004</v>
      </c>
      <c r="AD17" s="177">
        <f t="shared" si="1"/>
        <v>0.4</v>
      </c>
      <c r="AE17" s="178"/>
      <c r="AF17" s="178"/>
      <c r="AG17" s="178"/>
    </row>
    <row r="18" spans="2:33" ht="18.75" customHeight="1">
      <c r="B18" s="354" t="s">
        <v>191</v>
      </c>
      <c r="C18" s="355"/>
      <c r="D18" s="355"/>
      <c r="E18" s="356"/>
      <c r="F18" s="357" t="s">
        <v>192</v>
      </c>
      <c r="G18" s="358"/>
      <c r="H18" s="98"/>
      <c r="I18" s="355"/>
      <c r="J18" s="412"/>
      <c r="K18" s="412"/>
      <c r="L18" s="412"/>
      <c r="M18" s="412"/>
      <c r="N18" s="413"/>
      <c r="O18" s="410" t="str">
        <f t="shared" si="0"/>
        <v>Flour Tortilla 12"</v>
      </c>
      <c r="P18" s="411"/>
      <c r="Q18" s="411"/>
      <c r="R18" s="411"/>
      <c r="S18" s="181">
        <v>1</v>
      </c>
      <c r="T18" s="168" t="s">
        <v>57</v>
      </c>
      <c r="U18" s="169">
        <v>1</v>
      </c>
      <c r="V18" s="170">
        <v>1</v>
      </c>
      <c r="W18" s="171" t="s">
        <v>174</v>
      </c>
      <c r="X18" s="172">
        <v>0.18</v>
      </c>
      <c r="Y18" s="169">
        <v>1</v>
      </c>
      <c r="Z18" s="169"/>
      <c r="AA18" s="174">
        <f t="shared" si="2"/>
        <v>0.18</v>
      </c>
      <c r="AB18" s="180">
        <v>1</v>
      </c>
      <c r="AC18" s="176">
        <f>AA18/Y2</f>
        <v>0.0018</v>
      </c>
      <c r="AD18" s="177">
        <f t="shared" si="1"/>
        <v>0.18</v>
      </c>
      <c r="AE18" s="178"/>
      <c r="AF18" s="178"/>
      <c r="AG18" s="178"/>
    </row>
    <row r="19" spans="2:33" ht="18.75" customHeight="1">
      <c r="B19" s="354" t="s">
        <v>193</v>
      </c>
      <c r="C19" s="355"/>
      <c r="D19" s="355"/>
      <c r="E19" s="356"/>
      <c r="F19" s="357" t="s">
        <v>184</v>
      </c>
      <c r="G19" s="358"/>
      <c r="H19" s="98"/>
      <c r="I19" s="355"/>
      <c r="J19" s="412"/>
      <c r="K19" s="412"/>
      <c r="L19" s="412"/>
      <c r="M19" s="412"/>
      <c r="N19" s="413"/>
      <c r="O19" s="410" t="str">
        <f t="shared" si="0"/>
        <v>Green Onion, 1/4" bias(garnish)</v>
      </c>
      <c r="P19" s="411"/>
      <c r="Q19" s="411"/>
      <c r="R19" s="411"/>
      <c r="S19" s="181">
        <v>0.5</v>
      </c>
      <c r="T19" s="168" t="s">
        <v>58</v>
      </c>
      <c r="U19" s="169">
        <v>0.5</v>
      </c>
      <c r="V19" s="184">
        <v>0.59</v>
      </c>
      <c r="W19" s="171" t="s">
        <v>121</v>
      </c>
      <c r="X19" s="172">
        <v>0.13</v>
      </c>
      <c r="Y19" s="173">
        <v>0.59</v>
      </c>
      <c r="Z19" s="169"/>
      <c r="AA19" s="174">
        <f t="shared" si="2"/>
        <v>0.0767</v>
      </c>
      <c r="AB19" s="180">
        <v>0.85</v>
      </c>
      <c r="AC19" s="176">
        <f>AA19/Y2</f>
        <v>0.000767</v>
      </c>
      <c r="AD19" s="177">
        <f t="shared" si="1"/>
        <v>0.0767</v>
      </c>
      <c r="AE19" s="178"/>
      <c r="AF19" s="178"/>
      <c r="AG19" s="178"/>
    </row>
    <row r="20" spans="2:33" ht="18.75" customHeight="1">
      <c r="B20" s="354"/>
      <c r="C20" s="355"/>
      <c r="D20" s="355"/>
      <c r="E20" s="356"/>
      <c r="F20" s="357"/>
      <c r="G20" s="358"/>
      <c r="H20" s="98"/>
      <c r="I20" s="355"/>
      <c r="J20" s="412"/>
      <c r="K20" s="412"/>
      <c r="L20" s="412"/>
      <c r="M20" s="412"/>
      <c r="N20" s="413"/>
      <c r="O20" s="410">
        <f t="shared" si="0"/>
        <v>0</v>
      </c>
      <c r="P20" s="411"/>
      <c r="Q20" s="411"/>
      <c r="R20" s="411"/>
      <c r="S20" s="181"/>
      <c r="T20" s="168"/>
      <c r="U20" s="169">
        <f>Y2*S20</f>
        <v>0</v>
      </c>
      <c r="V20" s="184">
        <f>(Y2*S20)/AB20</f>
        <v>0</v>
      </c>
      <c r="W20" s="171"/>
      <c r="X20" s="172">
        <v>0</v>
      </c>
      <c r="Y20" s="169">
        <f>V20/1</f>
        <v>0</v>
      </c>
      <c r="Z20" s="169"/>
      <c r="AA20" s="174">
        <f t="shared" si="2"/>
        <v>0</v>
      </c>
      <c r="AB20" s="180">
        <v>1</v>
      </c>
      <c r="AC20" s="176"/>
      <c r="AD20" s="177">
        <f>ROUND(V20*AC20,5)</f>
        <v>0</v>
      </c>
      <c r="AE20" s="178"/>
      <c r="AF20" s="178"/>
      <c r="AG20" s="178"/>
    </row>
    <row r="21" spans="2:33" ht="18.75" customHeight="1" thickBot="1">
      <c r="B21" s="417"/>
      <c r="C21" s="418"/>
      <c r="D21" s="418"/>
      <c r="E21" s="419"/>
      <c r="F21" s="357"/>
      <c r="G21" s="358"/>
      <c r="H21" s="185"/>
      <c r="I21" s="418"/>
      <c r="J21" s="420"/>
      <c r="K21" s="420"/>
      <c r="L21" s="420"/>
      <c r="M21" s="420"/>
      <c r="N21" s="421"/>
      <c r="O21" s="410">
        <f>B21</f>
        <v>0</v>
      </c>
      <c r="P21" s="411"/>
      <c r="Q21" s="411"/>
      <c r="R21" s="411"/>
      <c r="S21" s="181"/>
      <c r="T21" s="168"/>
      <c r="U21" s="169">
        <f>Y2*S21</f>
        <v>0</v>
      </c>
      <c r="V21" s="184">
        <f>(Y2*S21)/AB21</f>
        <v>0</v>
      </c>
      <c r="W21" s="171"/>
      <c r="X21" s="172">
        <v>0</v>
      </c>
      <c r="Y21" s="169">
        <f>V21/1</f>
        <v>0</v>
      </c>
      <c r="Z21" s="169"/>
      <c r="AA21" s="174">
        <f>X21*Y21</f>
        <v>0</v>
      </c>
      <c r="AB21" s="180">
        <v>1</v>
      </c>
      <c r="AC21" s="176"/>
      <c r="AD21" s="182">
        <f>ROUND(V21*AC21,5)</f>
        <v>0</v>
      </c>
      <c r="AE21" s="178"/>
      <c r="AF21" s="178"/>
      <c r="AG21" s="178"/>
    </row>
    <row r="22" spans="2:33" ht="25.5" customHeight="1" thickBot="1">
      <c r="B22" s="186"/>
      <c r="C22" s="202"/>
      <c r="D22" s="202"/>
      <c r="E22" s="202"/>
      <c r="F22" s="202"/>
      <c r="G22" s="202"/>
      <c r="H22" s="202"/>
      <c r="I22" s="202"/>
      <c r="J22" s="202"/>
      <c r="K22" s="202"/>
      <c r="L22" s="203"/>
      <c r="M22" s="208"/>
      <c r="N22" s="208"/>
      <c r="O22" s="422" t="s">
        <v>47</v>
      </c>
      <c r="P22" s="423"/>
      <c r="Q22" s="423"/>
      <c r="R22" s="424"/>
      <c r="S22" s="425" t="s">
        <v>7</v>
      </c>
      <c r="T22" s="424"/>
      <c r="U22" s="424"/>
      <c r="V22" s="424"/>
      <c r="W22" s="424"/>
      <c r="X22" s="424"/>
      <c r="Y22" s="424"/>
      <c r="Z22" s="424"/>
      <c r="AA22" s="424"/>
      <c r="AB22" s="424"/>
      <c r="AC22" s="424"/>
      <c r="AD22" s="122">
        <f>ROUNDUP(SUM(AD6:AD21),5)</f>
        <v>3.3815</v>
      </c>
      <c r="AE22" s="178"/>
      <c r="AF22" s="178"/>
      <c r="AG22" s="178"/>
    </row>
    <row r="23" spans="2:33" ht="20.25" customHeight="1">
      <c r="B23" s="426" t="s">
        <v>45</v>
      </c>
      <c r="C23" s="427"/>
      <c r="D23" s="427"/>
      <c r="E23" s="427"/>
      <c r="F23" s="427"/>
      <c r="G23" s="427"/>
      <c r="H23" s="427"/>
      <c r="I23" s="427"/>
      <c r="J23" s="427"/>
      <c r="K23" s="427"/>
      <c r="L23" s="428"/>
      <c r="M23" s="189"/>
      <c r="N23" s="189"/>
      <c r="O23" s="429"/>
      <c r="P23" s="430"/>
      <c r="Q23" s="430"/>
      <c r="R23" s="430"/>
      <c r="S23" s="190"/>
      <c r="T23" s="190"/>
      <c r="U23" s="190"/>
      <c r="V23" s="190"/>
      <c r="W23" s="190"/>
      <c r="X23" s="112" t="s">
        <v>9</v>
      </c>
      <c r="Y23" s="112"/>
      <c r="Z23" s="112"/>
      <c r="AA23" s="112"/>
      <c r="AB23" s="112"/>
      <c r="AC23" s="112"/>
      <c r="AD23" s="125">
        <f>ROUND(AD22*10/100,5)</f>
        <v>0.33815</v>
      </c>
      <c r="AE23" s="178"/>
      <c r="AF23" s="178"/>
      <c r="AG23" s="178"/>
    </row>
    <row r="24" spans="2:33" ht="22.5" customHeight="1" thickBot="1">
      <c r="B24" s="332" t="s">
        <v>42</v>
      </c>
      <c r="C24" s="435"/>
      <c r="D24" s="435"/>
      <c r="E24" s="435"/>
      <c r="F24" s="435"/>
      <c r="G24" s="218"/>
      <c r="H24" s="334" t="s">
        <v>46</v>
      </c>
      <c r="I24" s="334"/>
      <c r="J24" s="334" t="s">
        <v>63</v>
      </c>
      <c r="K24" s="435"/>
      <c r="L24" s="436"/>
      <c r="M24" s="218"/>
      <c r="N24" s="218"/>
      <c r="O24" s="148"/>
      <c r="P24" s="210"/>
      <c r="Q24" s="399"/>
      <c r="R24" s="399"/>
      <c r="S24" s="193"/>
      <c r="T24" s="193"/>
      <c r="U24" s="193"/>
      <c r="V24" s="193"/>
      <c r="W24" s="193"/>
      <c r="X24" s="94" t="s">
        <v>6</v>
      </c>
      <c r="Y24" s="94"/>
      <c r="Z24" s="94"/>
      <c r="AA24" s="94"/>
      <c r="AB24" s="94"/>
      <c r="AC24" s="94"/>
      <c r="AD24" s="130">
        <f>AD22+AD23</f>
        <v>3.71965</v>
      </c>
      <c r="AE24" s="178"/>
      <c r="AF24" s="178"/>
      <c r="AG24" s="178"/>
    </row>
    <row r="25" spans="19:33" ht="7.5" customHeight="1" thickBot="1">
      <c r="S25" s="322"/>
      <c r="T25" s="322"/>
      <c r="U25" s="215"/>
      <c r="V25" s="215"/>
      <c r="W25" s="215"/>
      <c r="X25" s="215"/>
      <c r="Y25" s="215"/>
      <c r="Z25" s="215"/>
      <c r="AA25" s="215"/>
      <c r="AB25" s="205"/>
      <c r="AC25" s="205"/>
      <c r="AD25" s="205"/>
      <c r="AE25" s="151"/>
      <c r="AF25" s="151"/>
      <c r="AG25" s="151"/>
    </row>
    <row r="26" spans="2:33" ht="20.25" customHeight="1">
      <c r="B26" s="212" t="s">
        <v>35</v>
      </c>
      <c r="C26" s="316" t="s">
        <v>36</v>
      </c>
      <c r="D26" s="316"/>
      <c r="E26" s="65" t="s">
        <v>37</v>
      </c>
      <c r="F26" s="65" t="s">
        <v>38</v>
      </c>
      <c r="G26" s="65" t="s">
        <v>39</v>
      </c>
      <c r="H26" s="316" t="s">
        <v>40</v>
      </c>
      <c r="I26" s="316"/>
      <c r="J26" s="316" t="s">
        <v>41</v>
      </c>
      <c r="K26" s="316"/>
      <c r="L26" s="316" t="s">
        <v>52</v>
      </c>
      <c r="M26" s="316"/>
      <c r="N26" s="212" t="s">
        <v>136</v>
      </c>
      <c r="O26" s="325" t="s">
        <v>5</v>
      </c>
      <c r="P26" s="325"/>
      <c r="Q26" s="325"/>
      <c r="R26" s="208"/>
      <c r="S26" s="325"/>
      <c r="T26" s="326"/>
      <c r="U26" s="216"/>
      <c r="V26" s="216"/>
      <c r="W26" s="216"/>
      <c r="X26" s="314" t="s">
        <v>130</v>
      </c>
      <c r="Y26" s="315"/>
      <c r="Z26" s="315"/>
      <c r="AA26" s="315"/>
      <c r="AB26" s="217"/>
      <c r="AC26" s="217"/>
      <c r="AD26" s="135">
        <f>AD24/1</f>
        <v>3.71965</v>
      </c>
      <c r="AE26" s="194"/>
      <c r="AF26" s="194"/>
      <c r="AG26" s="194"/>
    </row>
    <row r="27" spans="2:33" ht="37.5" customHeight="1">
      <c r="B27" s="212"/>
      <c r="C27" s="316"/>
      <c r="D27" s="316"/>
      <c r="E27" s="65"/>
      <c r="F27" s="65"/>
      <c r="G27" s="65"/>
      <c r="H27" s="316"/>
      <c r="I27" s="316"/>
      <c r="J27" s="316"/>
      <c r="K27" s="316"/>
      <c r="L27" s="316"/>
      <c r="M27" s="316"/>
      <c r="N27" s="239">
        <f>NOW()</f>
        <v>42374.55450046296</v>
      </c>
      <c r="O27" s="240" t="s">
        <v>19</v>
      </c>
      <c r="P27" s="196" t="s">
        <v>20</v>
      </c>
      <c r="Q27" s="241" t="s">
        <v>21</v>
      </c>
      <c r="R27" s="242" t="s">
        <v>22</v>
      </c>
      <c r="S27" s="431" t="s">
        <v>8</v>
      </c>
      <c r="T27" s="432"/>
      <c r="U27" s="213"/>
      <c r="V27" s="213"/>
      <c r="W27" s="213"/>
      <c r="X27" s="243"/>
      <c r="Y27" s="141" t="s">
        <v>131</v>
      </c>
      <c r="Z27" s="141"/>
      <c r="AA27" s="141"/>
      <c r="AB27" s="141" t="s">
        <v>23</v>
      </c>
      <c r="AC27" s="442" t="s">
        <v>24</v>
      </c>
      <c r="AD27" s="443"/>
      <c r="AE27" s="194"/>
      <c r="AF27" s="194"/>
      <c r="AG27" s="194"/>
    </row>
    <row r="28" spans="15:30" ht="19.5" customHeight="1" thickBot="1">
      <c r="O28" s="142">
        <f>Y2</f>
        <v>100</v>
      </c>
      <c r="P28" s="143"/>
      <c r="Q28" s="144">
        <f>AD24</f>
        <v>3.71965</v>
      </c>
      <c r="R28" s="145">
        <v>0</v>
      </c>
      <c r="S28" s="310">
        <f>Q28+R28</f>
        <v>3.71965</v>
      </c>
      <c r="T28" s="311"/>
      <c r="U28" s="146"/>
      <c r="V28" s="147"/>
      <c r="W28" s="147"/>
      <c r="X28" s="148"/>
      <c r="Y28" s="149">
        <f>AD26/AB28</f>
        <v>12.398833333333334</v>
      </c>
      <c r="Z28" s="149"/>
      <c r="AA28" s="149"/>
      <c r="AB28" s="150">
        <v>0.3</v>
      </c>
      <c r="AC28" s="312">
        <f ca="1">NOW()</f>
        <v>42374.55450046296</v>
      </c>
      <c r="AD28" s="313"/>
    </row>
  </sheetData>
  <sheetProtection/>
  <mergeCells count="101">
    <mergeCell ref="B1:L1"/>
    <mergeCell ref="O1:AD1"/>
    <mergeCell ref="B2:C2"/>
    <mergeCell ref="D2:H2"/>
    <mergeCell ref="O2:P2"/>
    <mergeCell ref="Q2:U2"/>
    <mergeCell ref="C3:H4"/>
    <mergeCell ref="Q3:W4"/>
    <mergeCell ref="B5:E5"/>
    <mergeCell ref="F5:G5"/>
    <mergeCell ref="H5:N5"/>
    <mergeCell ref="O5:R5"/>
    <mergeCell ref="Y5:Z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B12:E12"/>
    <mergeCell ref="F12:G12"/>
    <mergeCell ref="I12:N12"/>
    <mergeCell ref="O12:R12"/>
    <mergeCell ref="B13:E13"/>
    <mergeCell ref="F13:G13"/>
    <mergeCell ref="I13:N13"/>
    <mergeCell ref="O13:R13"/>
    <mergeCell ref="B14:E14"/>
    <mergeCell ref="F14:G14"/>
    <mergeCell ref="I14:N14"/>
    <mergeCell ref="O14:R14"/>
    <mergeCell ref="B15:E15"/>
    <mergeCell ref="F15:G15"/>
    <mergeCell ref="I15:N15"/>
    <mergeCell ref="O15:R15"/>
    <mergeCell ref="B16:E16"/>
    <mergeCell ref="F16:G16"/>
    <mergeCell ref="I16:N16"/>
    <mergeCell ref="O16:R16"/>
    <mergeCell ref="B17:E17"/>
    <mergeCell ref="F17:G17"/>
    <mergeCell ref="I17:N17"/>
    <mergeCell ref="O17:R17"/>
    <mergeCell ref="B18:E18"/>
    <mergeCell ref="F18:G18"/>
    <mergeCell ref="I18:N18"/>
    <mergeCell ref="O18:R18"/>
    <mergeCell ref="B19:E19"/>
    <mergeCell ref="F19:G19"/>
    <mergeCell ref="I19:N19"/>
    <mergeCell ref="O19:R19"/>
    <mergeCell ref="B21:E21"/>
    <mergeCell ref="F21:G21"/>
    <mergeCell ref="I21:N21"/>
    <mergeCell ref="O21:R21"/>
    <mergeCell ref="B20:E20"/>
    <mergeCell ref="F20:G20"/>
    <mergeCell ref="I20:N20"/>
    <mergeCell ref="O20:R20"/>
    <mergeCell ref="O22:R22"/>
    <mergeCell ref="S22:AC22"/>
    <mergeCell ref="B23:L23"/>
    <mergeCell ref="O23:R23"/>
    <mergeCell ref="B24:F24"/>
    <mergeCell ref="H24:I24"/>
    <mergeCell ref="J24:L24"/>
    <mergeCell ref="Q24:R24"/>
    <mergeCell ref="S25:T25"/>
    <mergeCell ref="C26:D26"/>
    <mergeCell ref="H26:I26"/>
    <mergeCell ref="J26:K26"/>
    <mergeCell ref="L26:M26"/>
    <mergeCell ref="O26:Q26"/>
    <mergeCell ref="S26:T26"/>
    <mergeCell ref="AC27:AD27"/>
    <mergeCell ref="S28:T28"/>
    <mergeCell ref="AC28:AD28"/>
    <mergeCell ref="X26:AA26"/>
    <mergeCell ref="C27:D27"/>
    <mergeCell ref="H27:I27"/>
    <mergeCell ref="J27:K27"/>
    <mergeCell ref="L27:M27"/>
    <mergeCell ref="S27:T27"/>
  </mergeCells>
  <hyperlinks>
    <hyperlink ref="B17:E17" location="'Avocado Ranch'!A1" display="Avocado Ranch Dressing (See Recipe)"/>
    <hyperlink ref="B14:E14" location="'Southwest Chicken Breast'!A1" display="Southwest Chicken Breast, Cooked 5 Oz -- See Recipe"/>
    <hyperlink ref="N1" location="'MENU ITEM LIST'!A1" display="BACK TO MENU LIST"/>
  </hyperlinks>
  <printOptions/>
  <pageMargins left="0.7" right="0.45" top="0.75" bottom="0.5" header="0.3" footer="0.3"/>
  <pageSetup horizontalDpi="600" verticalDpi="600" orientation="landscape" scale="83"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B1:AH23"/>
  <sheetViews>
    <sheetView zoomScalePageLayoutView="0" workbookViewId="0" topLeftCell="A1">
      <selection activeCell="B14" sqref="B14:E14"/>
    </sheetView>
  </sheetViews>
  <sheetFormatPr defaultColWidth="9.140625" defaultRowHeight="12.75"/>
  <cols>
    <col min="1" max="1" width="9.140625" style="256" customWidth="1"/>
    <col min="2" max="2" width="9.8515625" style="207" customWidth="1"/>
    <col min="3" max="4" width="9.140625" style="207" customWidth="1"/>
    <col min="5" max="5" width="9.8515625" style="207" customWidth="1"/>
    <col min="6" max="6" width="9.140625" style="207" customWidth="1"/>
    <col min="7" max="7" width="14.421875" style="207" customWidth="1"/>
    <col min="8" max="8" width="4.8515625" style="207" customWidth="1"/>
    <col min="9" max="9" width="8.57421875" style="207" customWidth="1"/>
    <col min="10" max="10" width="9.8515625" style="207" customWidth="1"/>
    <col min="11" max="11" width="8.57421875" style="207" customWidth="1"/>
    <col min="12" max="13" width="13.7109375" style="207" customWidth="1"/>
    <col min="14" max="14" width="29.28125" style="207" customWidth="1"/>
    <col min="15" max="17" width="9.140625" style="207" customWidth="1"/>
    <col min="18" max="18" width="6.140625" style="207" customWidth="1"/>
    <col min="19" max="19" width="8.57421875" style="207" customWidth="1"/>
    <col min="20" max="20" width="7.7109375" style="207" customWidth="1"/>
    <col min="21" max="21" width="10.421875" style="207" customWidth="1"/>
    <col min="22" max="23" width="8.8515625" style="207" customWidth="1"/>
    <col min="24" max="24" width="9.8515625" style="207" customWidth="1"/>
    <col min="25" max="25" width="12.28125" style="207" customWidth="1"/>
    <col min="26" max="26" width="10.28125" style="207" customWidth="1"/>
    <col min="27" max="27" width="8.140625" style="207" customWidth="1"/>
    <col min="28" max="28" width="8.57421875" style="207" customWidth="1"/>
    <col min="29" max="29" width="11.57421875" style="207" customWidth="1"/>
    <col min="30" max="32" width="9.00390625" style="207" customWidth="1"/>
    <col min="33" max="16384" width="9.140625" style="207" customWidth="1"/>
  </cols>
  <sheetData>
    <row r="1" spans="2:34" ht="27" thickBot="1">
      <c r="B1" s="447" t="s">
        <v>43</v>
      </c>
      <c r="C1" s="447"/>
      <c r="D1" s="447"/>
      <c r="E1" s="447"/>
      <c r="F1" s="447"/>
      <c r="G1" s="447"/>
      <c r="H1" s="447"/>
      <c r="I1" s="447"/>
      <c r="J1" s="447"/>
      <c r="K1" s="447"/>
      <c r="L1" s="447"/>
      <c r="M1" s="81"/>
      <c r="N1" s="251" t="s">
        <v>392</v>
      </c>
      <c r="O1" s="451" t="s">
        <v>56</v>
      </c>
      <c r="P1" s="452"/>
      <c r="Q1" s="452"/>
      <c r="R1" s="452"/>
      <c r="S1" s="452"/>
      <c r="T1" s="452"/>
      <c r="U1" s="452"/>
      <c r="V1" s="452"/>
      <c r="W1" s="452"/>
      <c r="X1" s="452"/>
      <c r="Y1" s="452"/>
      <c r="Z1" s="452"/>
      <c r="AA1" s="452"/>
      <c r="AB1" s="452"/>
      <c r="AC1" s="452"/>
      <c r="AD1" s="215"/>
      <c r="AE1" s="215"/>
      <c r="AF1" s="215"/>
      <c r="AG1" s="151"/>
      <c r="AH1" s="151"/>
    </row>
    <row r="2" spans="2:34" ht="47.25" customHeight="1" thickBot="1">
      <c r="B2" s="373" t="s">
        <v>44</v>
      </c>
      <c r="C2" s="373"/>
      <c r="D2" s="448" t="s">
        <v>212</v>
      </c>
      <c r="E2" s="448"/>
      <c r="F2" s="448"/>
      <c r="G2" s="448"/>
      <c r="H2" s="448"/>
      <c r="I2" s="205" t="s">
        <v>55</v>
      </c>
      <c r="J2" s="90">
        <v>100</v>
      </c>
      <c r="K2" s="205" t="s">
        <v>48</v>
      </c>
      <c r="L2" s="152">
        <v>1</v>
      </c>
      <c r="M2" s="91" t="s">
        <v>213</v>
      </c>
      <c r="N2" s="92"/>
      <c r="O2" s="397" t="s">
        <v>17</v>
      </c>
      <c r="P2" s="397"/>
      <c r="Q2" s="453" t="str">
        <f>D2</f>
        <v>Southwest Chicken Breast</v>
      </c>
      <c r="R2" s="453"/>
      <c r="S2" s="453"/>
      <c r="T2" s="453"/>
      <c r="U2" s="398"/>
      <c r="V2" s="153"/>
      <c r="W2" s="153"/>
      <c r="X2" s="205" t="s">
        <v>55</v>
      </c>
      <c r="Y2" s="94">
        <f>J2</f>
        <v>100</v>
      </c>
      <c r="Z2" s="95" t="s">
        <v>53</v>
      </c>
      <c r="AA2" s="96">
        <f>L2</f>
        <v>1</v>
      </c>
      <c r="AB2" s="154" t="str">
        <f>M2</f>
        <v> 5 oz. Breast</v>
      </c>
      <c r="AC2" s="155"/>
      <c r="AD2" s="156"/>
      <c r="AE2" s="156"/>
      <c r="AF2" s="156"/>
      <c r="AG2" s="155"/>
      <c r="AH2" s="155"/>
    </row>
    <row r="3" spans="2:34" ht="19.5" customHeight="1">
      <c r="B3" s="201"/>
      <c r="C3" s="373"/>
      <c r="D3" s="398"/>
      <c r="E3" s="398"/>
      <c r="F3" s="398"/>
      <c r="G3" s="398"/>
      <c r="H3" s="398"/>
      <c r="I3" s="157"/>
      <c r="J3" s="215"/>
      <c r="K3" s="205"/>
      <c r="L3" s="96"/>
      <c r="M3" s="158"/>
      <c r="N3" s="93"/>
      <c r="O3" s="205"/>
      <c r="P3" s="205"/>
      <c r="Q3" s="400">
        <f>D3</f>
        <v>0</v>
      </c>
      <c r="R3" s="398"/>
      <c r="S3" s="398"/>
      <c r="T3" s="398"/>
      <c r="U3" s="398"/>
      <c r="V3" s="398"/>
      <c r="W3" s="398"/>
      <c r="X3" s="205"/>
      <c r="Y3" s="112">
        <f>J3</f>
        <v>0</v>
      </c>
      <c r="Z3" s="95"/>
      <c r="AA3" s="96"/>
      <c r="AB3" s="159"/>
      <c r="AC3" s="155"/>
      <c r="AD3" s="156"/>
      <c r="AE3" s="156"/>
      <c r="AF3" s="156"/>
      <c r="AG3" s="155"/>
      <c r="AH3" s="155"/>
    </row>
    <row r="4" spans="3:34" ht="15" customHeight="1" thickBot="1">
      <c r="C4" s="399"/>
      <c r="D4" s="399"/>
      <c r="E4" s="399"/>
      <c r="F4" s="399"/>
      <c r="G4" s="399"/>
      <c r="H4" s="399"/>
      <c r="I4" s="160"/>
      <c r="J4" s="160"/>
      <c r="O4" s="161"/>
      <c r="P4" s="161"/>
      <c r="Q4" s="399"/>
      <c r="R4" s="399"/>
      <c r="S4" s="399"/>
      <c r="T4" s="399"/>
      <c r="U4" s="399"/>
      <c r="V4" s="399"/>
      <c r="W4" s="399"/>
      <c r="X4" s="215"/>
      <c r="Y4" s="155"/>
      <c r="Z4" s="155"/>
      <c r="AA4" s="155"/>
      <c r="AB4" s="155"/>
      <c r="AC4" s="155"/>
      <c r="AD4" s="162"/>
      <c r="AE4" s="162"/>
      <c r="AF4" s="162"/>
      <c r="AG4" s="155"/>
      <c r="AH4" s="155"/>
    </row>
    <row r="5" spans="2:32" ht="45.75" customHeight="1" thickBot="1">
      <c r="B5" s="384" t="s">
        <v>1</v>
      </c>
      <c r="C5" s="401"/>
      <c r="D5" s="401"/>
      <c r="E5" s="402"/>
      <c r="F5" s="403" t="s">
        <v>54</v>
      </c>
      <c r="G5" s="404"/>
      <c r="H5" s="403" t="s">
        <v>32</v>
      </c>
      <c r="I5" s="405"/>
      <c r="J5" s="405"/>
      <c r="K5" s="405"/>
      <c r="L5" s="405"/>
      <c r="M5" s="405"/>
      <c r="N5" s="404"/>
      <c r="O5" s="406" t="s">
        <v>1</v>
      </c>
      <c r="P5" s="407"/>
      <c r="Q5" s="407"/>
      <c r="R5" s="407"/>
      <c r="S5" s="163" t="s">
        <v>31</v>
      </c>
      <c r="T5" s="204" t="s">
        <v>2</v>
      </c>
      <c r="U5" s="211" t="s">
        <v>51</v>
      </c>
      <c r="V5" s="163" t="s">
        <v>30</v>
      </c>
      <c r="W5" s="163" t="s">
        <v>49</v>
      </c>
      <c r="X5" s="163" t="s">
        <v>59</v>
      </c>
      <c r="Y5" s="163" t="s">
        <v>34</v>
      </c>
      <c r="Z5" s="163" t="s">
        <v>50</v>
      </c>
      <c r="AA5" s="211" t="s">
        <v>13</v>
      </c>
      <c r="AB5" s="211" t="s">
        <v>3</v>
      </c>
      <c r="AC5" s="166" t="s">
        <v>18</v>
      </c>
      <c r="AD5" s="215"/>
      <c r="AE5" s="215"/>
      <c r="AF5" s="215"/>
    </row>
    <row r="6" spans="2:32" ht="24.75" customHeight="1">
      <c r="B6" s="366" t="s">
        <v>214</v>
      </c>
      <c r="C6" s="367"/>
      <c r="D6" s="367"/>
      <c r="E6" s="368"/>
      <c r="F6" s="369" t="s">
        <v>215</v>
      </c>
      <c r="G6" s="370"/>
      <c r="H6" s="98">
        <v>1</v>
      </c>
      <c r="I6" s="367" t="s">
        <v>216</v>
      </c>
      <c r="J6" s="408"/>
      <c r="K6" s="408"/>
      <c r="L6" s="408"/>
      <c r="M6" s="408"/>
      <c r="N6" s="409"/>
      <c r="O6" s="410" t="str">
        <f aca="true" t="shared" si="0" ref="O6:O15">B6</f>
        <v>Chicken Breast, Bnls, Skls, Raw</v>
      </c>
      <c r="P6" s="411"/>
      <c r="Q6" s="411"/>
      <c r="R6" s="411"/>
      <c r="S6" s="167">
        <v>5</v>
      </c>
      <c r="T6" s="168" t="s">
        <v>58</v>
      </c>
      <c r="U6" s="169">
        <f>S6*Y2</f>
        <v>500</v>
      </c>
      <c r="V6" s="170">
        <f>(Y2*S6)/AA6</f>
        <v>500</v>
      </c>
      <c r="W6" s="171" t="s">
        <v>60</v>
      </c>
      <c r="X6" s="172">
        <v>2.87</v>
      </c>
      <c r="Y6" s="173">
        <f>V6/16</f>
        <v>31.25</v>
      </c>
      <c r="Z6" s="174">
        <f>X6*Y6</f>
        <v>89.6875</v>
      </c>
      <c r="AA6" s="175">
        <v>1</v>
      </c>
      <c r="AB6" s="176">
        <f>X6/Y6</f>
        <v>0.09184</v>
      </c>
      <c r="AC6" s="244">
        <f aca="true" t="shared" si="1" ref="AC6:AC12">Z6</f>
        <v>89.6875</v>
      </c>
      <c r="AD6" s="178"/>
      <c r="AE6" s="178"/>
      <c r="AF6" s="178"/>
    </row>
    <row r="7" spans="2:32" ht="28.5" customHeight="1">
      <c r="B7" s="354" t="s">
        <v>203</v>
      </c>
      <c r="C7" s="355"/>
      <c r="D7" s="355"/>
      <c r="E7" s="356"/>
      <c r="F7" s="359" t="s">
        <v>162</v>
      </c>
      <c r="G7" s="358"/>
      <c r="H7" s="98">
        <v>2</v>
      </c>
      <c r="I7" s="355" t="s">
        <v>217</v>
      </c>
      <c r="J7" s="412"/>
      <c r="K7" s="412"/>
      <c r="L7" s="412"/>
      <c r="M7" s="412"/>
      <c r="N7" s="413"/>
      <c r="O7" s="410" t="str">
        <f t="shared" si="0"/>
        <v>Chili Powder</v>
      </c>
      <c r="P7" s="411"/>
      <c r="Q7" s="411"/>
      <c r="R7" s="411"/>
      <c r="S7" s="179">
        <v>0.03</v>
      </c>
      <c r="T7" s="168" t="s">
        <v>79</v>
      </c>
      <c r="U7" s="173">
        <f>Y2*S7</f>
        <v>3</v>
      </c>
      <c r="V7" s="170">
        <f>(Y2*S7)/AA7</f>
        <v>3</v>
      </c>
      <c r="W7" s="171" t="s">
        <v>60</v>
      </c>
      <c r="X7" s="172">
        <v>4.57</v>
      </c>
      <c r="Y7" s="173">
        <f>V7/1</f>
        <v>3</v>
      </c>
      <c r="Z7" s="174">
        <f aca="true" t="shared" si="2" ref="Z7:Z15">X7*Y7</f>
        <v>13.71</v>
      </c>
      <c r="AA7" s="180">
        <v>1</v>
      </c>
      <c r="AB7" s="176"/>
      <c r="AC7" s="244">
        <f t="shared" si="1"/>
        <v>13.71</v>
      </c>
      <c r="AD7" s="178"/>
      <c r="AE7" s="178"/>
      <c r="AF7" s="178"/>
    </row>
    <row r="8" spans="2:32" ht="32.25" customHeight="1">
      <c r="B8" s="354" t="s">
        <v>208</v>
      </c>
      <c r="C8" s="355"/>
      <c r="D8" s="355"/>
      <c r="E8" s="356"/>
      <c r="F8" s="357" t="s">
        <v>162</v>
      </c>
      <c r="G8" s="358"/>
      <c r="H8" s="98">
        <v>3</v>
      </c>
      <c r="I8" s="355" t="s">
        <v>218</v>
      </c>
      <c r="J8" s="412"/>
      <c r="K8" s="412"/>
      <c r="L8" s="412"/>
      <c r="M8" s="412"/>
      <c r="N8" s="413"/>
      <c r="O8" s="410" t="str">
        <f>B8</f>
        <v>Cumin</v>
      </c>
      <c r="P8" s="411"/>
      <c r="Q8" s="411"/>
      <c r="R8" s="411"/>
      <c r="S8" s="181">
        <v>0.03</v>
      </c>
      <c r="T8" s="168" t="s">
        <v>79</v>
      </c>
      <c r="U8" s="169">
        <f>Y2*S8</f>
        <v>3</v>
      </c>
      <c r="V8" s="170">
        <f>(Y2*S8)/AA8</f>
        <v>3</v>
      </c>
      <c r="W8" s="171" t="s">
        <v>60</v>
      </c>
      <c r="X8" s="172">
        <v>9.82</v>
      </c>
      <c r="Y8" s="173">
        <f>V8/1</f>
        <v>3</v>
      </c>
      <c r="Z8" s="174">
        <f t="shared" si="2"/>
        <v>29.46</v>
      </c>
      <c r="AA8" s="180">
        <v>1</v>
      </c>
      <c r="AB8" s="176"/>
      <c r="AC8" s="182">
        <f t="shared" si="1"/>
        <v>29.46</v>
      </c>
      <c r="AD8" s="178"/>
      <c r="AE8" s="178"/>
      <c r="AF8" s="178"/>
    </row>
    <row r="9" spans="2:32" ht="30" customHeight="1">
      <c r="B9" s="354" t="s">
        <v>219</v>
      </c>
      <c r="C9" s="355"/>
      <c r="D9" s="355"/>
      <c r="E9" s="356"/>
      <c r="F9" s="359" t="s">
        <v>162</v>
      </c>
      <c r="G9" s="358"/>
      <c r="H9" s="98">
        <v>4</v>
      </c>
      <c r="I9" s="355" t="s">
        <v>220</v>
      </c>
      <c r="J9" s="412"/>
      <c r="K9" s="412"/>
      <c r="L9" s="412"/>
      <c r="M9" s="412"/>
      <c r="N9" s="413"/>
      <c r="O9" s="410" t="str">
        <f t="shared" si="0"/>
        <v>Paprika</v>
      </c>
      <c r="P9" s="411"/>
      <c r="Q9" s="411"/>
      <c r="R9" s="411"/>
      <c r="S9" s="181">
        <v>0.03</v>
      </c>
      <c r="T9" s="168" t="s">
        <v>79</v>
      </c>
      <c r="U9" s="169">
        <f>Y2*S9</f>
        <v>3</v>
      </c>
      <c r="V9" s="170">
        <f>(Y2*S9)/AA9</f>
        <v>3</v>
      </c>
      <c r="W9" s="171" t="s">
        <v>79</v>
      </c>
      <c r="X9" s="172">
        <v>4.89</v>
      </c>
      <c r="Y9" s="173">
        <f>V9/1</f>
        <v>3</v>
      </c>
      <c r="Z9" s="174">
        <f t="shared" si="2"/>
        <v>14.669999999999998</v>
      </c>
      <c r="AA9" s="180">
        <v>1</v>
      </c>
      <c r="AB9" s="176"/>
      <c r="AC9" s="182">
        <f t="shared" si="1"/>
        <v>14.669999999999998</v>
      </c>
      <c r="AD9" s="178"/>
      <c r="AE9" s="178"/>
      <c r="AF9" s="178"/>
    </row>
    <row r="10" spans="2:32" ht="31.5" customHeight="1">
      <c r="B10" s="354" t="s">
        <v>221</v>
      </c>
      <c r="C10" s="355"/>
      <c r="D10" s="355"/>
      <c r="E10" s="356"/>
      <c r="F10" s="359" t="s">
        <v>162</v>
      </c>
      <c r="G10" s="358"/>
      <c r="H10" s="98"/>
      <c r="I10" s="355" t="s">
        <v>222</v>
      </c>
      <c r="J10" s="414"/>
      <c r="K10" s="414"/>
      <c r="L10" s="414"/>
      <c r="M10" s="414"/>
      <c r="N10" s="415"/>
      <c r="O10" s="410" t="str">
        <f t="shared" si="0"/>
        <v>Salt </v>
      </c>
      <c r="P10" s="411"/>
      <c r="Q10" s="411"/>
      <c r="R10" s="411"/>
      <c r="S10" s="183">
        <v>0.03</v>
      </c>
      <c r="T10" s="168" t="s">
        <v>79</v>
      </c>
      <c r="U10" s="169">
        <f>Y2*S10</f>
        <v>3</v>
      </c>
      <c r="V10" s="170">
        <f>(Y2*S10)/AA10</f>
        <v>3</v>
      </c>
      <c r="W10" s="171" t="s">
        <v>60</v>
      </c>
      <c r="X10" s="172">
        <v>0.14</v>
      </c>
      <c r="Y10" s="173">
        <f>V10/1</f>
        <v>3</v>
      </c>
      <c r="Z10" s="174">
        <f t="shared" si="2"/>
        <v>0.42000000000000004</v>
      </c>
      <c r="AA10" s="180">
        <v>1</v>
      </c>
      <c r="AB10" s="176"/>
      <c r="AC10" s="182">
        <f t="shared" si="1"/>
        <v>0.42000000000000004</v>
      </c>
      <c r="AD10" s="178"/>
      <c r="AE10" s="178"/>
      <c r="AF10" s="178"/>
    </row>
    <row r="11" spans="2:32" ht="30" customHeight="1">
      <c r="B11" s="354" t="s">
        <v>108</v>
      </c>
      <c r="C11" s="355"/>
      <c r="D11" s="355"/>
      <c r="E11" s="356"/>
      <c r="F11" s="359" t="s">
        <v>162</v>
      </c>
      <c r="G11" s="358"/>
      <c r="H11" s="98">
        <v>5</v>
      </c>
      <c r="I11" s="355" t="s">
        <v>223</v>
      </c>
      <c r="J11" s="414"/>
      <c r="K11" s="414"/>
      <c r="L11" s="414"/>
      <c r="M11" s="414"/>
      <c r="N11" s="415"/>
      <c r="O11" s="416" t="str">
        <f t="shared" si="0"/>
        <v>Pepper</v>
      </c>
      <c r="P11" s="362"/>
      <c r="Q11" s="362"/>
      <c r="R11" s="362"/>
      <c r="S11" s="181">
        <v>0.25</v>
      </c>
      <c r="T11" s="168" t="s">
        <v>57</v>
      </c>
      <c r="U11" s="169">
        <f>Y2*S11</f>
        <v>25</v>
      </c>
      <c r="V11" s="170">
        <v>2</v>
      </c>
      <c r="W11" s="171" t="s">
        <v>99</v>
      </c>
      <c r="X11" s="172">
        <v>0.36</v>
      </c>
      <c r="Y11" s="173">
        <v>1</v>
      </c>
      <c r="Z11" s="174">
        <f t="shared" si="2"/>
        <v>0.36</v>
      </c>
      <c r="AA11" s="180">
        <v>1</v>
      </c>
      <c r="AB11" s="176"/>
      <c r="AC11" s="177">
        <f t="shared" si="1"/>
        <v>0.36</v>
      </c>
      <c r="AD11" s="178"/>
      <c r="AE11" s="178"/>
      <c r="AF11" s="178"/>
    </row>
    <row r="12" spans="2:32" ht="18.75" customHeight="1">
      <c r="B12" s="354" t="s">
        <v>224</v>
      </c>
      <c r="C12" s="355"/>
      <c r="D12" s="355"/>
      <c r="E12" s="356"/>
      <c r="F12" s="359" t="s">
        <v>225</v>
      </c>
      <c r="G12" s="358"/>
      <c r="H12" s="98"/>
      <c r="I12" s="355" t="s">
        <v>226</v>
      </c>
      <c r="J12" s="414"/>
      <c r="K12" s="414"/>
      <c r="L12" s="414"/>
      <c r="M12" s="414"/>
      <c r="N12" s="415"/>
      <c r="O12" s="354" t="str">
        <f>B12</f>
        <v>Olive Oil</v>
      </c>
      <c r="P12" s="360"/>
      <c r="Q12" s="360"/>
      <c r="R12" s="360"/>
      <c r="S12" s="179">
        <v>0.25</v>
      </c>
      <c r="T12" s="168" t="s">
        <v>57</v>
      </c>
      <c r="U12" s="169">
        <f>Y2*S12</f>
        <v>25</v>
      </c>
      <c r="V12" s="170">
        <v>2</v>
      </c>
      <c r="W12" s="171" t="s">
        <v>99</v>
      </c>
      <c r="X12" s="172">
        <v>1.09</v>
      </c>
      <c r="Y12" s="173">
        <f>V12/1</f>
        <v>2</v>
      </c>
      <c r="Z12" s="174">
        <f t="shared" si="2"/>
        <v>2.18</v>
      </c>
      <c r="AA12" s="180">
        <v>1</v>
      </c>
      <c r="AB12" s="176"/>
      <c r="AC12" s="182">
        <f t="shared" si="1"/>
        <v>2.18</v>
      </c>
      <c r="AD12" s="178"/>
      <c r="AE12" s="178"/>
      <c r="AF12" s="178"/>
    </row>
    <row r="13" spans="2:32" ht="18.75" customHeight="1">
      <c r="B13" s="354"/>
      <c r="C13" s="355"/>
      <c r="D13" s="355"/>
      <c r="E13" s="356"/>
      <c r="F13" s="357"/>
      <c r="G13" s="358"/>
      <c r="H13" s="98">
        <v>6</v>
      </c>
      <c r="I13" s="355" t="s">
        <v>227</v>
      </c>
      <c r="J13" s="412"/>
      <c r="K13" s="412"/>
      <c r="L13" s="412"/>
      <c r="M13" s="412"/>
      <c r="N13" s="413"/>
      <c r="O13" s="410">
        <f t="shared" si="0"/>
        <v>0</v>
      </c>
      <c r="P13" s="411"/>
      <c r="Q13" s="411"/>
      <c r="R13" s="411"/>
      <c r="S13" s="181"/>
      <c r="T13" s="168"/>
      <c r="U13" s="169">
        <f>Y2*S13</f>
        <v>0</v>
      </c>
      <c r="V13" s="170">
        <f>(Y2*S13)/AA13</f>
        <v>0</v>
      </c>
      <c r="W13" s="171"/>
      <c r="X13" s="172">
        <v>0</v>
      </c>
      <c r="Y13" s="173">
        <f>V13/16</f>
        <v>0</v>
      </c>
      <c r="Z13" s="174">
        <f t="shared" si="2"/>
        <v>0</v>
      </c>
      <c r="AA13" s="180">
        <v>1</v>
      </c>
      <c r="AB13" s="176"/>
      <c r="AC13" s="182">
        <f>ROUND(V13*AB13,5)</f>
        <v>0</v>
      </c>
      <c r="AD13" s="178"/>
      <c r="AE13" s="178"/>
      <c r="AF13" s="178"/>
    </row>
    <row r="14" spans="2:32" ht="27.75" customHeight="1">
      <c r="B14" s="354"/>
      <c r="C14" s="355"/>
      <c r="D14" s="355"/>
      <c r="E14" s="356"/>
      <c r="F14" s="357"/>
      <c r="G14" s="358"/>
      <c r="H14" s="98"/>
      <c r="I14" s="355"/>
      <c r="J14" s="412"/>
      <c r="K14" s="412"/>
      <c r="L14" s="412"/>
      <c r="M14" s="412"/>
      <c r="N14" s="413"/>
      <c r="O14" s="410">
        <f t="shared" si="0"/>
        <v>0</v>
      </c>
      <c r="P14" s="411"/>
      <c r="Q14" s="411"/>
      <c r="R14" s="411"/>
      <c r="S14" s="181"/>
      <c r="T14" s="168"/>
      <c r="U14" s="169">
        <f>Y2*S14</f>
        <v>0</v>
      </c>
      <c r="V14" s="170">
        <f>(Y2*S14)/AA14</f>
        <v>0</v>
      </c>
      <c r="W14" s="171"/>
      <c r="X14" s="172">
        <v>0</v>
      </c>
      <c r="Y14" s="173">
        <f>V14/1</f>
        <v>0</v>
      </c>
      <c r="Z14" s="174">
        <f t="shared" si="2"/>
        <v>0</v>
      </c>
      <c r="AA14" s="180">
        <v>1</v>
      </c>
      <c r="AB14" s="176"/>
      <c r="AC14" s="182">
        <f>ROUND(V14*AB14,5)</f>
        <v>0</v>
      </c>
      <c r="AD14" s="178"/>
      <c r="AE14" s="178"/>
      <c r="AF14" s="178"/>
    </row>
    <row r="15" spans="2:32" ht="18.75" customHeight="1">
      <c r="B15" s="354"/>
      <c r="C15" s="355"/>
      <c r="D15" s="355"/>
      <c r="E15" s="356"/>
      <c r="F15" s="357"/>
      <c r="G15" s="358"/>
      <c r="H15" s="98"/>
      <c r="I15" s="355"/>
      <c r="J15" s="412"/>
      <c r="K15" s="412"/>
      <c r="L15" s="412"/>
      <c r="M15" s="412"/>
      <c r="N15" s="413"/>
      <c r="O15" s="410">
        <f t="shared" si="0"/>
        <v>0</v>
      </c>
      <c r="P15" s="411"/>
      <c r="Q15" s="411"/>
      <c r="R15" s="411"/>
      <c r="S15" s="181"/>
      <c r="T15" s="168"/>
      <c r="U15" s="169">
        <f>Y2*S15</f>
        <v>0</v>
      </c>
      <c r="V15" s="170">
        <f>(Y2*S15)/AA15</f>
        <v>0</v>
      </c>
      <c r="W15" s="171"/>
      <c r="X15" s="172">
        <v>0</v>
      </c>
      <c r="Y15" s="169">
        <f>V15/1</f>
        <v>0</v>
      </c>
      <c r="Z15" s="174">
        <f t="shared" si="2"/>
        <v>0</v>
      </c>
      <c r="AA15" s="180">
        <v>1</v>
      </c>
      <c r="AB15" s="176"/>
      <c r="AC15" s="182">
        <f>ROUND(V15*AB15,5)</f>
        <v>0</v>
      </c>
      <c r="AD15" s="178"/>
      <c r="AE15" s="178"/>
      <c r="AF15" s="178"/>
    </row>
    <row r="16" spans="2:32" ht="18.75" customHeight="1" thickBot="1">
      <c r="B16" s="417"/>
      <c r="C16" s="418"/>
      <c r="D16" s="418"/>
      <c r="E16" s="419"/>
      <c r="F16" s="357"/>
      <c r="G16" s="358"/>
      <c r="H16" s="185"/>
      <c r="I16" s="418"/>
      <c r="J16" s="420"/>
      <c r="K16" s="420"/>
      <c r="L16" s="420"/>
      <c r="M16" s="420"/>
      <c r="N16" s="421"/>
      <c r="O16" s="410">
        <f>B16</f>
        <v>0</v>
      </c>
      <c r="P16" s="411"/>
      <c r="Q16" s="411"/>
      <c r="R16" s="411"/>
      <c r="S16" s="181"/>
      <c r="T16" s="168"/>
      <c r="U16" s="169">
        <f>Y2*S16</f>
        <v>0</v>
      </c>
      <c r="V16" s="184">
        <f>(Y2*S16)/AA16</f>
        <v>0</v>
      </c>
      <c r="W16" s="171"/>
      <c r="X16" s="172">
        <v>0</v>
      </c>
      <c r="Y16" s="169">
        <f>V16/1</f>
        <v>0</v>
      </c>
      <c r="Z16" s="174">
        <f>X16*Y16</f>
        <v>0</v>
      </c>
      <c r="AA16" s="180">
        <v>1</v>
      </c>
      <c r="AB16" s="176"/>
      <c r="AC16" s="182">
        <f>ROUND(V16*AB16,5)</f>
        <v>0</v>
      </c>
      <c r="AD16" s="178"/>
      <c r="AE16" s="178"/>
      <c r="AF16" s="178"/>
    </row>
    <row r="17" spans="2:32" ht="25.5" customHeight="1" thickBot="1">
      <c r="B17" s="186"/>
      <c r="C17" s="202"/>
      <c r="D17" s="202"/>
      <c r="E17" s="202"/>
      <c r="F17" s="202"/>
      <c r="G17" s="202"/>
      <c r="H17" s="202"/>
      <c r="I17" s="202"/>
      <c r="J17" s="202"/>
      <c r="K17" s="202"/>
      <c r="L17" s="203"/>
      <c r="M17" s="208"/>
      <c r="N17" s="208"/>
      <c r="O17" s="422" t="s">
        <v>47</v>
      </c>
      <c r="P17" s="423"/>
      <c r="Q17" s="423"/>
      <c r="R17" s="424"/>
      <c r="S17" s="425" t="s">
        <v>7</v>
      </c>
      <c r="T17" s="424"/>
      <c r="U17" s="424"/>
      <c r="V17" s="424"/>
      <c r="W17" s="424"/>
      <c r="X17" s="424"/>
      <c r="Y17" s="424"/>
      <c r="Z17" s="424"/>
      <c r="AA17" s="424"/>
      <c r="AB17" s="424"/>
      <c r="AC17" s="122">
        <f>ROUNDUP(SUM(AC6:AC16),5)</f>
        <v>150.4875</v>
      </c>
      <c r="AD17" s="178"/>
      <c r="AE17" s="178"/>
      <c r="AF17" s="178"/>
    </row>
    <row r="18" spans="2:32" ht="20.25" customHeight="1">
      <c r="B18" s="426" t="s">
        <v>45</v>
      </c>
      <c r="C18" s="427"/>
      <c r="D18" s="427"/>
      <c r="E18" s="427"/>
      <c r="F18" s="427"/>
      <c r="G18" s="427"/>
      <c r="H18" s="427"/>
      <c r="I18" s="427"/>
      <c r="J18" s="427"/>
      <c r="K18" s="427"/>
      <c r="L18" s="428"/>
      <c r="M18" s="189"/>
      <c r="N18" s="189"/>
      <c r="O18" s="429"/>
      <c r="P18" s="430"/>
      <c r="Q18" s="430"/>
      <c r="R18" s="430"/>
      <c r="S18" s="190"/>
      <c r="T18" s="190"/>
      <c r="U18" s="190"/>
      <c r="V18" s="190"/>
      <c r="W18" s="190"/>
      <c r="X18" s="112" t="s">
        <v>9</v>
      </c>
      <c r="Y18" s="112"/>
      <c r="Z18" s="112"/>
      <c r="AA18" s="112"/>
      <c r="AB18" s="112"/>
      <c r="AC18" s="125">
        <f>ROUND(AC17*10/100,5)</f>
        <v>15.04875</v>
      </c>
      <c r="AD18" s="178"/>
      <c r="AE18" s="178"/>
      <c r="AF18" s="178"/>
    </row>
    <row r="19" spans="2:32" ht="22.5" customHeight="1" thickBot="1">
      <c r="B19" s="332" t="s">
        <v>42</v>
      </c>
      <c r="C19" s="435"/>
      <c r="D19" s="435"/>
      <c r="E19" s="435"/>
      <c r="F19" s="435"/>
      <c r="G19" s="218"/>
      <c r="H19" s="334" t="s">
        <v>46</v>
      </c>
      <c r="I19" s="334"/>
      <c r="J19" s="334" t="s">
        <v>63</v>
      </c>
      <c r="K19" s="435"/>
      <c r="L19" s="436"/>
      <c r="M19" s="218"/>
      <c r="N19" s="218"/>
      <c r="O19" s="148"/>
      <c r="P19" s="210"/>
      <c r="Q19" s="399"/>
      <c r="R19" s="399"/>
      <c r="S19" s="193"/>
      <c r="T19" s="193"/>
      <c r="U19" s="193"/>
      <c r="V19" s="193"/>
      <c r="W19" s="193"/>
      <c r="X19" s="94" t="s">
        <v>6</v>
      </c>
      <c r="Y19" s="94"/>
      <c r="Z19" s="94"/>
      <c r="AA19" s="94"/>
      <c r="AB19" s="94"/>
      <c r="AC19" s="130">
        <f>AC17+AC18</f>
        <v>165.53625000000002</v>
      </c>
      <c r="AD19" s="178"/>
      <c r="AE19" s="178"/>
      <c r="AF19" s="178"/>
    </row>
    <row r="20" spans="19:32" ht="7.5" customHeight="1" thickBot="1">
      <c r="S20" s="322"/>
      <c r="T20" s="322"/>
      <c r="U20" s="215"/>
      <c r="V20" s="215"/>
      <c r="W20" s="215"/>
      <c r="X20" s="215"/>
      <c r="Y20" s="215"/>
      <c r="Z20" s="215"/>
      <c r="AA20" s="205"/>
      <c r="AB20" s="205"/>
      <c r="AC20" s="205"/>
      <c r="AD20" s="151"/>
      <c r="AE20" s="151"/>
      <c r="AF20" s="151"/>
    </row>
    <row r="21" spans="2:32" ht="20.25" customHeight="1">
      <c r="B21" s="212" t="s">
        <v>35</v>
      </c>
      <c r="C21" s="316" t="s">
        <v>36</v>
      </c>
      <c r="D21" s="316"/>
      <c r="E21" s="65" t="s">
        <v>37</v>
      </c>
      <c r="F21" s="65" t="s">
        <v>38</v>
      </c>
      <c r="G21" s="65" t="s">
        <v>39</v>
      </c>
      <c r="H21" s="316" t="s">
        <v>40</v>
      </c>
      <c r="I21" s="316"/>
      <c r="J21" s="316" t="s">
        <v>41</v>
      </c>
      <c r="K21" s="316"/>
      <c r="L21" s="316" t="s">
        <v>52</v>
      </c>
      <c r="M21" s="316"/>
      <c r="N21" s="212" t="s">
        <v>228</v>
      </c>
      <c r="O21" s="325" t="s">
        <v>5</v>
      </c>
      <c r="P21" s="325"/>
      <c r="Q21" s="325"/>
      <c r="R21" s="208"/>
      <c r="S21" s="325"/>
      <c r="T21" s="326"/>
      <c r="U21" s="216"/>
      <c r="V21" s="216"/>
      <c r="W21" s="216"/>
      <c r="X21" s="449" t="s">
        <v>130</v>
      </c>
      <c r="Y21" s="450"/>
      <c r="Z21" s="450"/>
      <c r="AA21" s="450"/>
      <c r="AB21" s="217"/>
      <c r="AC21" s="245">
        <f>AC19/Y2</f>
        <v>1.6553625000000003</v>
      </c>
      <c r="AD21" s="194"/>
      <c r="AE21" s="194"/>
      <c r="AF21" s="194"/>
    </row>
    <row r="22" spans="2:32" ht="37.5" customHeight="1">
      <c r="B22" s="212"/>
      <c r="C22" s="316"/>
      <c r="D22" s="316"/>
      <c r="E22" s="65"/>
      <c r="F22" s="65"/>
      <c r="G22" s="65"/>
      <c r="H22" s="316"/>
      <c r="I22" s="316"/>
      <c r="J22" s="316"/>
      <c r="K22" s="316"/>
      <c r="L22" s="316"/>
      <c r="M22" s="316"/>
      <c r="N22" s="200">
        <f>NOW()</f>
        <v>42374.55450046296</v>
      </c>
      <c r="O22" s="240" t="s">
        <v>19</v>
      </c>
      <c r="P22" s="196" t="s">
        <v>20</v>
      </c>
      <c r="Q22" s="241" t="s">
        <v>21</v>
      </c>
      <c r="R22" s="242" t="s">
        <v>22</v>
      </c>
      <c r="S22" s="431" t="s">
        <v>8</v>
      </c>
      <c r="T22" s="432"/>
      <c r="U22" s="213"/>
      <c r="V22" s="213"/>
      <c r="W22" s="213"/>
      <c r="X22" s="243"/>
      <c r="Y22" s="141" t="s">
        <v>28</v>
      </c>
      <c r="Z22" s="141"/>
      <c r="AA22" s="141" t="s">
        <v>23</v>
      </c>
      <c r="AB22" s="442" t="s">
        <v>24</v>
      </c>
      <c r="AC22" s="443"/>
      <c r="AD22" s="194"/>
      <c r="AE22" s="194"/>
      <c r="AF22" s="194"/>
    </row>
    <row r="23" spans="15:29" ht="19.5" customHeight="1" thickBot="1">
      <c r="O23" s="142">
        <f>Y2</f>
        <v>100</v>
      </c>
      <c r="P23" s="143"/>
      <c r="Q23" s="144">
        <f>AC19</f>
        <v>165.53625000000002</v>
      </c>
      <c r="R23" s="145">
        <v>0</v>
      </c>
      <c r="S23" s="310">
        <f>Q23+R23</f>
        <v>165.53625000000002</v>
      </c>
      <c r="T23" s="311"/>
      <c r="U23" s="146"/>
      <c r="V23" s="147"/>
      <c r="W23" s="147"/>
      <c r="X23" s="148"/>
      <c r="Y23" s="149">
        <f>AC21/AA23</f>
        <v>5.517875000000001</v>
      </c>
      <c r="Z23" s="149"/>
      <c r="AA23" s="150">
        <v>0.3</v>
      </c>
      <c r="AB23" s="312">
        <f ca="1">NOW()</f>
        <v>42374.55450046296</v>
      </c>
      <c r="AC23" s="313"/>
    </row>
  </sheetData>
  <sheetProtection/>
  <mergeCells count="80">
    <mergeCell ref="B1:L1"/>
    <mergeCell ref="O1:AC1"/>
    <mergeCell ref="B2:C2"/>
    <mergeCell ref="D2:H2"/>
    <mergeCell ref="O2:P2"/>
    <mergeCell ref="Q2:U2"/>
    <mergeCell ref="C3:H4"/>
    <mergeCell ref="Q3:W4"/>
    <mergeCell ref="B5:E5"/>
    <mergeCell ref="F5:G5"/>
    <mergeCell ref="H5:N5"/>
    <mergeCell ref="O5:R5"/>
    <mergeCell ref="B6:E6"/>
    <mergeCell ref="F6:G6"/>
    <mergeCell ref="I6:N6"/>
    <mergeCell ref="O6:R6"/>
    <mergeCell ref="B7:E7"/>
    <mergeCell ref="F7:G7"/>
    <mergeCell ref="I7:N7"/>
    <mergeCell ref="O7:R7"/>
    <mergeCell ref="B8:E8"/>
    <mergeCell ref="F8:G8"/>
    <mergeCell ref="I8:N8"/>
    <mergeCell ref="O8:R8"/>
    <mergeCell ref="B9:E9"/>
    <mergeCell ref="F9:G9"/>
    <mergeCell ref="I9:N9"/>
    <mergeCell ref="O9:R9"/>
    <mergeCell ref="B10:E10"/>
    <mergeCell ref="F10:G10"/>
    <mergeCell ref="I10:N10"/>
    <mergeCell ref="O10:R10"/>
    <mergeCell ref="B11:E11"/>
    <mergeCell ref="F11:G11"/>
    <mergeCell ref="I11:N11"/>
    <mergeCell ref="O11:R11"/>
    <mergeCell ref="I15:N15"/>
    <mergeCell ref="O15:R15"/>
    <mergeCell ref="B12:E12"/>
    <mergeCell ref="F12:G12"/>
    <mergeCell ref="I12:N12"/>
    <mergeCell ref="O12:R12"/>
    <mergeCell ref="B13:E13"/>
    <mergeCell ref="F13:G13"/>
    <mergeCell ref="I13:N13"/>
    <mergeCell ref="O13:R13"/>
    <mergeCell ref="B16:E16"/>
    <mergeCell ref="F16:G16"/>
    <mergeCell ref="I16:N16"/>
    <mergeCell ref="O16:R16"/>
    <mergeCell ref="B14:E14"/>
    <mergeCell ref="F14:G14"/>
    <mergeCell ref="I14:N14"/>
    <mergeCell ref="O14:R14"/>
    <mergeCell ref="B15:E15"/>
    <mergeCell ref="F15:G15"/>
    <mergeCell ref="O17:R17"/>
    <mergeCell ref="S17:AB17"/>
    <mergeCell ref="B18:L18"/>
    <mergeCell ref="O18:R18"/>
    <mergeCell ref="B19:F19"/>
    <mergeCell ref="H19:I19"/>
    <mergeCell ref="J19:L19"/>
    <mergeCell ref="Q19:R19"/>
    <mergeCell ref="S20:T20"/>
    <mergeCell ref="C21:D21"/>
    <mergeCell ref="H21:I21"/>
    <mergeCell ref="J21:K21"/>
    <mergeCell ref="L21:M21"/>
    <mergeCell ref="O21:Q21"/>
    <mergeCell ref="S21:T21"/>
    <mergeCell ref="S23:T23"/>
    <mergeCell ref="AB23:AC23"/>
    <mergeCell ref="X21:AA21"/>
    <mergeCell ref="C22:D22"/>
    <mergeCell ref="H22:I22"/>
    <mergeCell ref="J22:K22"/>
    <mergeCell ref="L22:M22"/>
    <mergeCell ref="S22:T22"/>
    <mergeCell ref="AB22:AC22"/>
  </mergeCells>
  <hyperlinks>
    <hyperlink ref="N1" location="'MENU ITEM LIST'!A1" display="BACK TO MENU LIST"/>
  </hyperlinks>
  <printOptions/>
  <pageMargins left="0.7" right="0.45" top="0.75" bottom="0.5" header="0.3" footer="0.3"/>
  <pageSetup horizontalDpi="600" verticalDpi="600" orientation="landscape" scale="85"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von;Wiecki</dc:creator>
  <cp:keywords/>
  <dc:description/>
  <cp:lastModifiedBy>eunsuk.park</cp:lastModifiedBy>
  <cp:lastPrinted>2012-05-10T18:33:59Z</cp:lastPrinted>
  <dcterms:created xsi:type="dcterms:W3CDTF">1999-11-12T20:46:21Z</dcterms:created>
  <dcterms:modified xsi:type="dcterms:W3CDTF">2016-01-05T20:00:11Z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